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730" windowHeight="9990" firstSheet="29" activeTab="37"/>
  </bookViews>
  <sheets>
    <sheet name="Contents" sheetId="30" r:id="rId1"/>
    <sheet name="Pouplaion Pattern" sheetId="37" r:id="rId2"/>
    <sheet name="Econonic Indi" sheetId="38" r:id="rId3"/>
    <sheet name="Abbreviation" sheetId="39" r:id="rId4"/>
    <sheet name="State achievement" sheetId="40" r:id="rId5"/>
    <sheet name="Branch Network" sheetId="41" r:id="rId6"/>
    <sheet name="Banking Profile" sheetId="42" r:id="rId7"/>
    <sheet name="Bankwise Business CDR" sheetId="26" r:id="rId8"/>
    <sheet name="Districtwise CDR" sheetId="27" r:id="rId9"/>
    <sheet name="Seg of Adv" sheetId="28" r:id="rId10"/>
    <sheet name="ACP OS" sheetId="29" r:id="rId11"/>
    <sheet name="ACP AGRI OS" sheetId="1" r:id="rId12"/>
    <sheet name="MSME OS" sheetId="2" r:id="rId13"/>
    <sheet name="OPS OS" sheetId="3" r:id="rId14"/>
    <sheet name="ACP Target" sheetId="31" r:id="rId15"/>
    <sheet name="ACP Achievement" sheetId="32" r:id="rId16"/>
    <sheet name="ACP Agri Dis" sheetId="4" r:id="rId17"/>
    <sheet name="ACP MSME Dis" sheetId="5" r:id="rId18"/>
    <sheet name="OPS Dis" sheetId="6" r:id="rId19"/>
    <sheet name="NPA Agri" sheetId="43" r:id="rId20"/>
    <sheet name="NPA MSME" sheetId="44" r:id="rId21"/>
    <sheet name="NPA OPS" sheetId="45" r:id="rId22"/>
    <sheet name="Investment Cr OS" sheetId="8" r:id="rId23"/>
    <sheet name="Investment Cr Dis" sheetId="9" r:id="rId24"/>
    <sheet name="KCC" sheetId="33" r:id="rId25"/>
    <sheet name="FI &amp; KCC" sheetId="34" r:id="rId26"/>
    <sheet name="PMEGP" sheetId="13" r:id="rId27"/>
    <sheet name="Mudra OS" sheetId="14" r:id="rId28"/>
    <sheet name="Mudra Dis" sheetId="25" r:id="rId29"/>
    <sheet name="SUI" sheetId="17" r:id="rId30"/>
    <sheet name="JLGS" sheetId="47" r:id="rId31"/>
    <sheet name="SHG" sheetId="12" r:id="rId32"/>
    <sheet name="NRLM" sheetId="19" r:id="rId33"/>
    <sheet name="NULM" sheetId="18" r:id="rId34"/>
    <sheet name="PMAY" sheetId="35" r:id="rId35"/>
    <sheet name="Reco Govt Sponsored Scheme" sheetId="22" r:id="rId36"/>
    <sheet name="Education" sheetId="36" r:id="rId37"/>
    <sheet name="Weaker" sheetId="10" r:id="rId38"/>
    <sheet name="Min OS" sheetId="46" r:id="rId39"/>
    <sheet name="Minority Dis" sheetId="11" r:id="rId40"/>
    <sheet name="SCST" sheetId="23" r:id="rId41"/>
    <sheet name="Women" sheetId="24" r:id="rId42"/>
    <sheet name="PMJDY" sheetId="15" r:id="rId43"/>
    <sheet name="SSS" sheetId="16" r:id="rId44"/>
    <sheet name="Digitization" sheetId="20" r:id="rId45"/>
    <sheet name="Aadhaar Seeding" sheetId="21" r:id="rId46"/>
    <sheet name="Block Details" sheetId="48" r:id="rId47"/>
    <sheet name="FLC" sheetId="49" r:id="rId48"/>
    <sheet name="DCC" sheetId="50" r:id="rId49"/>
    <sheet name="Atma Nirbhar" sheetId="52" r:id="rId50"/>
    <sheet name="Unbanked" sheetId="53" r:id="rId51"/>
    <sheet name="Unbanked 2" sheetId="54" r:id="rId52"/>
    <sheet name="Agri Target" sheetId="56" r:id="rId53"/>
    <sheet name="MSME Target" sheetId="57" r:id="rId54"/>
    <sheet name="OPS Target" sheetId="58" r:id="rId55"/>
  </sheets>
  <externalReferences>
    <externalReference r:id="rId56"/>
  </externalReferences>
  <calcPr calcId="124519"/>
</workbook>
</file>

<file path=xl/calcChain.xml><?xml version="1.0" encoding="utf-8"?>
<calcChain xmlns="http://schemas.openxmlformats.org/spreadsheetml/2006/main">
  <c r="M10" i="42"/>
  <c r="M9"/>
  <c r="H10"/>
  <c r="K24" i="53"/>
  <c r="E31" i="22"/>
  <c r="F31"/>
  <c r="G31"/>
  <c r="H31"/>
  <c r="I31"/>
  <c r="J31"/>
  <c r="K31"/>
  <c r="L31"/>
  <c r="O31"/>
  <c r="P31"/>
  <c r="Q31"/>
  <c r="R31"/>
  <c r="S31"/>
  <c r="T31"/>
  <c r="U31"/>
  <c r="V31"/>
  <c r="W31"/>
  <c r="X31"/>
  <c r="C31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C29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C18"/>
  <c r="D18"/>
  <c r="D31" s="1"/>
  <c r="E18"/>
  <c r="F18"/>
  <c r="G18"/>
  <c r="H18"/>
  <c r="I18"/>
  <c r="J18"/>
  <c r="K18"/>
  <c r="L18"/>
  <c r="M18"/>
  <c r="M31" s="1"/>
  <c r="N18"/>
  <c r="N31" s="1"/>
  <c r="O18"/>
  <c r="P18"/>
  <c r="Q18"/>
  <c r="R18"/>
  <c r="S18"/>
  <c r="T18"/>
  <c r="U18"/>
  <c r="V18"/>
  <c r="W18"/>
  <c r="X18"/>
  <c r="D31" i="5"/>
  <c r="E31"/>
  <c r="F31"/>
  <c r="G31"/>
  <c r="H31"/>
  <c r="I31"/>
  <c r="J31"/>
  <c r="K31"/>
  <c r="L31"/>
  <c r="M31"/>
  <c r="N31"/>
  <c r="O31"/>
  <c r="P31"/>
  <c r="Q31"/>
  <c r="R31"/>
  <c r="S31"/>
  <c r="T31"/>
  <c r="C31"/>
  <c r="D29"/>
  <c r="E29"/>
  <c r="F29"/>
  <c r="G29"/>
  <c r="H29"/>
  <c r="I29"/>
  <c r="J29"/>
  <c r="K29"/>
  <c r="L29"/>
  <c r="M29"/>
  <c r="N29"/>
  <c r="O29"/>
  <c r="P29"/>
  <c r="Q29"/>
  <c r="R29"/>
  <c r="S29"/>
  <c r="T29"/>
  <c r="C29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R31" i="58"/>
  <c r="Q31"/>
  <c r="P31"/>
  <c r="O31"/>
  <c r="N31"/>
  <c r="M31"/>
  <c r="L31"/>
  <c r="K31"/>
  <c r="J31"/>
  <c r="I31"/>
  <c r="H31"/>
  <c r="G31"/>
  <c r="F31"/>
  <c r="E31"/>
  <c r="D31"/>
  <c r="C31"/>
  <c r="V31" i="57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X31" i="56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H6" i="26" l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3"/>
  <c r="H5"/>
  <c r="Q28" i="52"/>
  <c r="P28"/>
  <c r="O28"/>
  <c r="N28"/>
  <c r="M28"/>
  <c r="L28"/>
  <c r="K28"/>
  <c r="J28"/>
  <c r="I28"/>
  <c r="H28"/>
  <c r="G28"/>
  <c r="F28"/>
  <c r="E28"/>
  <c r="D28"/>
  <c r="C28"/>
  <c r="F32" i="32"/>
  <c r="G32"/>
  <c r="H11"/>
  <c r="H7"/>
  <c r="H8"/>
  <c r="H9"/>
  <c r="H1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W7" i="4"/>
  <c r="X7"/>
  <c r="W8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X6"/>
  <c r="W6"/>
  <c r="D28" i="49"/>
  <c r="C28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K32" i="2" l="1"/>
  <c r="L32"/>
  <c r="D28"/>
  <c r="E28"/>
  <c r="F28"/>
  <c r="G28"/>
  <c r="H28"/>
  <c r="I28"/>
  <c r="I30" s="1"/>
  <c r="J28"/>
  <c r="C28"/>
  <c r="D30"/>
  <c r="E30"/>
  <c r="F30"/>
  <c r="G30"/>
  <c r="H30"/>
  <c r="J30"/>
  <c r="C30"/>
  <c r="D28" i="1"/>
  <c r="D30" s="1"/>
  <c r="E28"/>
  <c r="E30" s="1"/>
  <c r="F28"/>
  <c r="G28"/>
  <c r="H28"/>
  <c r="H30" s="1"/>
  <c r="I28"/>
  <c r="I30" s="1"/>
  <c r="J28"/>
  <c r="C28"/>
  <c r="C26"/>
  <c r="D26"/>
  <c r="E26"/>
  <c r="F26"/>
  <c r="G26"/>
  <c r="H26"/>
  <c r="I26"/>
  <c r="J26"/>
  <c r="C17"/>
  <c r="C30" s="1"/>
  <c r="D17"/>
  <c r="E17"/>
  <c r="F17"/>
  <c r="F30" s="1"/>
  <c r="G17"/>
  <c r="G30" s="1"/>
  <c r="H17"/>
  <c r="I17"/>
  <c r="J17"/>
  <c r="J30" s="1"/>
  <c r="F6" i="26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9"/>
  <c r="F31"/>
  <c r="F32"/>
  <c r="F5"/>
  <c r="D33"/>
  <c r="C33"/>
  <c r="D30"/>
  <c r="C30"/>
  <c r="D28"/>
  <c r="E28"/>
  <c r="F28" s="1"/>
  <c r="C28"/>
  <c r="D26"/>
  <c r="E26"/>
  <c r="C26"/>
  <c r="D17"/>
  <c r="E17"/>
  <c r="C17"/>
  <c r="E30" l="1"/>
  <c r="E33" l="1"/>
  <c r="F33" s="1"/>
  <c r="F30"/>
  <c r="H9" i="28" l="1"/>
  <c r="H10"/>
  <c r="H11"/>
  <c r="H12"/>
  <c r="H13"/>
  <c r="H14"/>
  <c r="H15"/>
  <c r="A47" i="30" l="1"/>
  <c r="D30" i="15"/>
  <c r="E30"/>
  <c r="F30"/>
  <c r="G30"/>
  <c r="H30"/>
  <c r="I30"/>
  <c r="J30"/>
  <c r="K30"/>
  <c r="D28"/>
  <c r="E28"/>
  <c r="F28"/>
  <c r="G28"/>
  <c r="H28"/>
  <c r="I28"/>
  <c r="J28"/>
  <c r="K28"/>
  <c r="C28"/>
  <c r="D26"/>
  <c r="E26"/>
  <c r="F26"/>
  <c r="G26"/>
  <c r="H26"/>
  <c r="I26"/>
  <c r="J26"/>
  <c r="K26"/>
  <c r="D17"/>
  <c r="E17"/>
  <c r="F17"/>
  <c r="G17"/>
  <c r="H17"/>
  <c r="I17"/>
  <c r="J17"/>
  <c r="K17"/>
  <c r="C26"/>
  <c r="C17"/>
  <c r="C30" s="1"/>
  <c r="D30" i="19"/>
  <c r="E30"/>
  <c r="D28"/>
  <c r="E28"/>
  <c r="D26"/>
  <c r="E26"/>
  <c r="D17"/>
  <c r="E17"/>
  <c r="C28"/>
  <c r="C26"/>
  <c r="C17"/>
  <c r="C30" s="1"/>
  <c r="D29" i="3"/>
  <c r="E29"/>
  <c r="F29"/>
  <c r="G29"/>
  <c r="H29"/>
  <c r="I29"/>
  <c r="J29"/>
  <c r="K29"/>
  <c r="L29"/>
  <c r="M29"/>
  <c r="N29"/>
  <c r="C29"/>
  <c r="D27"/>
  <c r="E27"/>
  <c r="F27"/>
  <c r="G27"/>
  <c r="H27"/>
  <c r="I27"/>
  <c r="J27"/>
  <c r="K27"/>
  <c r="L27"/>
  <c r="M27"/>
  <c r="N27"/>
  <c r="D18"/>
  <c r="D31" s="1"/>
  <c r="E18"/>
  <c r="E31" s="1"/>
  <c r="F18"/>
  <c r="F31" s="1"/>
  <c r="G18"/>
  <c r="H18"/>
  <c r="H31" s="1"/>
  <c r="I18"/>
  <c r="I31" s="1"/>
  <c r="J18"/>
  <c r="J31" s="1"/>
  <c r="K18"/>
  <c r="L18"/>
  <c r="L31" s="1"/>
  <c r="M18"/>
  <c r="N18"/>
  <c r="D28" i="28"/>
  <c r="D30"/>
  <c r="D32"/>
  <c r="D33"/>
  <c r="P30" i="3"/>
  <c r="O30"/>
  <c r="P28"/>
  <c r="O28"/>
  <c r="C27"/>
  <c r="P26"/>
  <c r="O26"/>
  <c r="P25"/>
  <c r="O25"/>
  <c r="P24"/>
  <c r="O24"/>
  <c r="P23"/>
  <c r="O23"/>
  <c r="P22"/>
  <c r="O22"/>
  <c r="P21"/>
  <c r="O21"/>
  <c r="P20"/>
  <c r="O20"/>
  <c r="P19"/>
  <c r="O19"/>
  <c r="C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8"/>
  <c r="O8"/>
  <c r="P7"/>
  <c r="O7"/>
  <c r="P6"/>
  <c r="O6"/>
  <c r="D27" i="12"/>
  <c r="C27"/>
  <c r="D29"/>
  <c r="C29"/>
  <c r="C31" s="1"/>
  <c r="D18"/>
  <c r="D31" s="1"/>
  <c r="C18"/>
  <c r="F29"/>
  <c r="G29"/>
  <c r="H29"/>
  <c r="I29"/>
  <c r="J29"/>
  <c r="K29"/>
  <c r="F27"/>
  <c r="G27"/>
  <c r="G31" s="1"/>
  <c r="H27"/>
  <c r="H31" s="1"/>
  <c r="I27"/>
  <c r="J27"/>
  <c r="K27"/>
  <c r="K31" s="1"/>
  <c r="F18"/>
  <c r="F31" s="1"/>
  <c r="G18"/>
  <c r="H18"/>
  <c r="I18"/>
  <c r="I31" s="1"/>
  <c r="J18"/>
  <c r="J31" s="1"/>
  <c r="K18"/>
  <c r="E29"/>
  <c r="E27"/>
  <c r="E18"/>
  <c r="D30" i="17"/>
  <c r="E30"/>
  <c r="F30"/>
  <c r="G30"/>
  <c r="H30"/>
  <c r="C30"/>
  <c r="C26"/>
  <c r="D26"/>
  <c r="E26"/>
  <c r="F26"/>
  <c r="G26"/>
  <c r="H26"/>
  <c r="C17"/>
  <c r="D17"/>
  <c r="E17"/>
  <c r="F17"/>
  <c r="G17"/>
  <c r="H17"/>
  <c r="F30" i="13"/>
  <c r="C30"/>
  <c r="C26"/>
  <c r="D26"/>
  <c r="E26"/>
  <c r="F26"/>
  <c r="C17"/>
  <c r="D17"/>
  <c r="D30" s="1"/>
  <c r="E17"/>
  <c r="E30" s="1"/>
  <c r="F17"/>
  <c r="P29" i="3" l="1"/>
  <c r="K31"/>
  <c r="G31"/>
  <c r="N31"/>
  <c r="M31"/>
  <c r="O29"/>
  <c r="P27"/>
  <c r="O18"/>
  <c r="C31"/>
  <c r="O27"/>
  <c r="P18"/>
  <c r="E31" i="12"/>
  <c r="P31" i="3" l="1"/>
  <c r="O31"/>
  <c r="D29" i="34" l="1"/>
  <c r="E29"/>
  <c r="F29"/>
  <c r="G29"/>
  <c r="C29"/>
  <c r="D27"/>
  <c r="E27"/>
  <c r="F27"/>
  <c r="G27"/>
  <c r="C27"/>
  <c r="D25"/>
  <c r="E25"/>
  <c r="F25"/>
  <c r="G25"/>
  <c r="C25"/>
  <c r="D16"/>
  <c r="E16"/>
  <c r="F16"/>
  <c r="G16"/>
  <c r="C16"/>
  <c r="C29" i="33"/>
  <c r="C27"/>
  <c r="C18"/>
  <c r="C31" s="1"/>
  <c r="C13"/>
  <c r="C11"/>
  <c r="C9"/>
  <c r="D28" i="29" l="1"/>
  <c r="E28"/>
  <c r="F28"/>
  <c r="G28"/>
  <c r="H28"/>
  <c r="C28"/>
  <c r="D26"/>
  <c r="E26"/>
  <c r="F26"/>
  <c r="G26"/>
  <c r="H26"/>
  <c r="C26"/>
  <c r="D17"/>
  <c r="D30" s="1"/>
  <c r="D33" s="1"/>
  <c r="E17"/>
  <c r="E30" s="1"/>
  <c r="E33" s="1"/>
  <c r="F17"/>
  <c r="G17"/>
  <c r="H17"/>
  <c r="H30" s="1"/>
  <c r="H33" s="1"/>
  <c r="C17"/>
  <c r="C30" s="1"/>
  <c r="C33" s="1"/>
  <c r="F30" l="1"/>
  <c r="F33" s="1"/>
  <c r="G30"/>
  <c r="G33" s="1"/>
  <c r="J32" i="2" l="1"/>
  <c r="D26"/>
  <c r="E26"/>
  <c r="F26"/>
  <c r="G26"/>
  <c r="H26"/>
  <c r="I26"/>
  <c r="J26"/>
  <c r="C26"/>
  <c r="D17"/>
  <c r="E17"/>
  <c r="F17"/>
  <c r="G17"/>
  <c r="H17"/>
  <c r="I17"/>
  <c r="J17"/>
  <c r="C17"/>
  <c r="G7" i="42" l="1"/>
  <c r="G16" s="1"/>
  <c r="F16"/>
  <c r="E16"/>
  <c r="D16"/>
  <c r="C16"/>
  <c r="H15"/>
  <c r="G14"/>
  <c r="F14"/>
  <c r="E14"/>
  <c r="D14"/>
  <c r="C14"/>
  <c r="H13"/>
  <c r="F12"/>
  <c r="E12"/>
  <c r="D12"/>
  <c r="C12"/>
  <c r="H11"/>
  <c r="F10"/>
  <c r="E10"/>
  <c r="D10"/>
  <c r="C10"/>
  <c r="F8"/>
  <c r="E8"/>
  <c r="D8"/>
  <c r="C8"/>
  <c r="H7"/>
  <c r="H6"/>
  <c r="H5"/>
  <c r="G33"/>
  <c r="F33"/>
  <c r="E33"/>
  <c r="D33"/>
  <c r="C33"/>
  <c r="H32"/>
  <c r="G31"/>
  <c r="F31"/>
  <c r="E31"/>
  <c r="D31"/>
  <c r="C31"/>
  <c r="H30"/>
  <c r="H31" s="1"/>
  <c r="G29"/>
  <c r="F29"/>
  <c r="E29"/>
  <c r="D29"/>
  <c r="C29"/>
  <c r="H28"/>
  <c r="H29" s="1"/>
  <c r="F27"/>
  <c r="E27"/>
  <c r="D27"/>
  <c r="C27"/>
  <c r="H26"/>
  <c r="H27" s="1"/>
  <c r="G26"/>
  <c r="G27" s="1"/>
  <c r="F25"/>
  <c r="E25"/>
  <c r="D25"/>
  <c r="C25"/>
  <c r="H24"/>
  <c r="H33" s="1"/>
  <c r="H23"/>
  <c r="H25" s="1"/>
  <c r="H22"/>
  <c r="H12" l="1"/>
  <c r="G9"/>
  <c r="G12"/>
  <c r="H8"/>
  <c r="H16"/>
  <c r="H14"/>
  <c r="J6" i="2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J32"/>
  <c r="J5"/>
  <c r="K5" s="1"/>
  <c r="I33"/>
  <c r="I30"/>
  <c r="I17"/>
  <c r="D30" i="16"/>
  <c r="E30"/>
  <c r="F30"/>
  <c r="G30"/>
  <c r="H30"/>
  <c r="I30"/>
  <c r="C30"/>
  <c r="D26"/>
  <c r="E26"/>
  <c r="F26"/>
  <c r="J26" s="1"/>
  <c r="G26"/>
  <c r="H26"/>
  <c r="I26"/>
  <c r="C26"/>
  <c r="D17"/>
  <c r="E17"/>
  <c r="F17"/>
  <c r="G17"/>
  <c r="H17"/>
  <c r="I17"/>
  <c r="J17" s="1"/>
  <c r="C17"/>
  <c r="J6"/>
  <c r="J7"/>
  <c r="J8"/>
  <c r="J9"/>
  <c r="J10"/>
  <c r="J11"/>
  <c r="J12"/>
  <c r="J13"/>
  <c r="J14"/>
  <c r="J15"/>
  <c r="J16"/>
  <c r="J18"/>
  <c r="J19"/>
  <c r="J20"/>
  <c r="J21"/>
  <c r="J22"/>
  <c r="J23"/>
  <c r="J24"/>
  <c r="J25"/>
  <c r="J27"/>
  <c r="J28"/>
  <c r="J29"/>
  <c r="J5"/>
  <c r="D31" i="46"/>
  <c r="P31" s="1"/>
  <c r="E31"/>
  <c r="F31"/>
  <c r="G31"/>
  <c r="H31"/>
  <c r="I31"/>
  <c r="J31"/>
  <c r="K31"/>
  <c r="L31"/>
  <c r="M31"/>
  <c r="N31"/>
  <c r="C31"/>
  <c r="D18"/>
  <c r="P18" s="1"/>
  <c r="E18"/>
  <c r="F18"/>
  <c r="G18"/>
  <c r="H18"/>
  <c r="I18"/>
  <c r="J18"/>
  <c r="K18"/>
  <c r="L18"/>
  <c r="M18"/>
  <c r="N18"/>
  <c r="C18"/>
  <c r="O15"/>
  <c r="P15"/>
  <c r="O7"/>
  <c r="P7"/>
  <c r="O8"/>
  <c r="P8"/>
  <c r="O9"/>
  <c r="P9"/>
  <c r="O10"/>
  <c r="P10"/>
  <c r="O11"/>
  <c r="P11"/>
  <c r="O12"/>
  <c r="P12"/>
  <c r="O13"/>
  <c r="P13"/>
  <c r="O14"/>
  <c r="P14"/>
  <c r="O16"/>
  <c r="P16"/>
  <c r="O17"/>
  <c r="P17"/>
  <c r="O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P6"/>
  <c r="O6"/>
  <c r="O7" i="11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P6"/>
  <c r="O6"/>
  <c r="H9" i="42" l="1"/>
  <c r="G10"/>
  <c r="J30" i="16"/>
  <c r="O31" i="46"/>
  <c r="D31" i="35" l="1"/>
  <c r="E31"/>
  <c r="F31"/>
  <c r="G31"/>
  <c r="H31"/>
  <c r="K31"/>
  <c r="L31"/>
  <c r="M31"/>
  <c r="N31"/>
  <c r="C31"/>
  <c r="D29"/>
  <c r="E29"/>
  <c r="F29"/>
  <c r="G29"/>
  <c r="H29"/>
  <c r="I29"/>
  <c r="J29"/>
  <c r="K29"/>
  <c r="L29"/>
  <c r="M29"/>
  <c r="N29"/>
  <c r="C29"/>
  <c r="D27"/>
  <c r="E27"/>
  <c r="F27"/>
  <c r="G27"/>
  <c r="H27"/>
  <c r="I27"/>
  <c r="J27"/>
  <c r="K27"/>
  <c r="L27"/>
  <c r="M27"/>
  <c r="N27"/>
  <c r="C27"/>
  <c r="D18"/>
  <c r="E18"/>
  <c r="F18"/>
  <c r="G18"/>
  <c r="H18"/>
  <c r="I18"/>
  <c r="I31" s="1"/>
  <c r="J18"/>
  <c r="J31" s="1"/>
  <c r="K18"/>
  <c r="L18"/>
  <c r="M18"/>
  <c r="N18"/>
  <c r="C18"/>
  <c r="D32" i="18"/>
  <c r="E32"/>
  <c r="F30"/>
  <c r="F28"/>
  <c r="F19"/>
  <c r="C30"/>
  <c r="C28"/>
  <c r="C19"/>
  <c r="O7" i="14"/>
  <c r="P7"/>
  <c r="Q7"/>
  <c r="R7"/>
  <c r="O8"/>
  <c r="P8"/>
  <c r="Q8"/>
  <c r="R8"/>
  <c r="O9"/>
  <c r="P9"/>
  <c r="Q9"/>
  <c r="R9"/>
  <c r="O10"/>
  <c r="P10"/>
  <c r="Q10"/>
  <c r="R10"/>
  <c r="O11"/>
  <c r="P11"/>
  <c r="Q11"/>
  <c r="R11"/>
  <c r="O12"/>
  <c r="P12"/>
  <c r="Q12"/>
  <c r="R12"/>
  <c r="O13"/>
  <c r="P13"/>
  <c r="Q13"/>
  <c r="R13"/>
  <c r="O14"/>
  <c r="P14"/>
  <c r="Q14"/>
  <c r="R14"/>
  <c r="O15"/>
  <c r="P15"/>
  <c r="Q15"/>
  <c r="R15"/>
  <c r="O16"/>
  <c r="P16"/>
  <c r="Q16"/>
  <c r="R16"/>
  <c r="O17"/>
  <c r="P17"/>
  <c r="Q17"/>
  <c r="R17"/>
  <c r="O18"/>
  <c r="P18"/>
  <c r="Q18"/>
  <c r="R18"/>
  <c r="O19"/>
  <c r="P19"/>
  <c r="Q19"/>
  <c r="R19"/>
  <c r="O20"/>
  <c r="P20"/>
  <c r="Q20"/>
  <c r="R20"/>
  <c r="O21"/>
  <c r="P21"/>
  <c r="Q21"/>
  <c r="R2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P6"/>
  <c r="Q6"/>
  <c r="R6"/>
  <c r="O6"/>
  <c r="I6" i="25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J5"/>
  <c r="I5"/>
  <c r="U7" i="8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V6"/>
  <c r="U6"/>
  <c r="G6" i="2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5"/>
  <c r="K6" i="27"/>
  <c r="K7"/>
  <c r="K9"/>
  <c r="K10"/>
  <c r="K11"/>
  <c r="K12"/>
  <c r="K13"/>
  <c r="K14"/>
  <c r="K15"/>
  <c r="K16"/>
  <c r="K17"/>
  <c r="K18"/>
  <c r="K19"/>
  <c r="K21"/>
  <c r="K22"/>
  <c r="K23"/>
  <c r="K24"/>
  <c r="K25"/>
  <c r="K26"/>
  <c r="K27"/>
  <c r="K5"/>
  <c r="M19"/>
  <c r="M20"/>
  <c r="L6"/>
  <c r="L7"/>
  <c r="L8"/>
  <c r="L9"/>
  <c r="L12"/>
  <c r="L13"/>
  <c r="L15"/>
  <c r="L16"/>
  <c r="L17"/>
  <c r="L19"/>
  <c r="L22"/>
  <c r="L23"/>
  <c r="L24"/>
  <c r="L25"/>
  <c r="L26"/>
  <c r="L27"/>
  <c r="F10" i="41"/>
  <c r="K10"/>
  <c r="F8"/>
  <c r="K8"/>
  <c r="C32" i="18" l="1"/>
  <c r="F32"/>
  <c r="Q7" i="45" l="1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R6"/>
  <c r="Q6"/>
  <c r="M7" i="44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N6"/>
  <c r="M6"/>
  <c r="K6" i="43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L5"/>
  <c r="K5"/>
  <c r="D32" i="1"/>
  <c r="E32"/>
  <c r="F32"/>
  <c r="G32"/>
  <c r="H32"/>
  <c r="I32"/>
  <c r="J32"/>
  <c r="C32"/>
  <c r="U7" i="10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V6"/>
  <c r="U6"/>
  <c r="J6" i="27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8"/>
  <c r="J5"/>
  <c r="J31" i="41" l="1"/>
  <c r="I31"/>
  <c r="H31"/>
  <c r="G31"/>
  <c r="E31"/>
  <c r="D31"/>
  <c r="C31"/>
  <c r="K30"/>
  <c r="F30"/>
  <c r="J29"/>
  <c r="I29"/>
  <c r="H29"/>
  <c r="G29"/>
  <c r="E29"/>
  <c r="D29"/>
  <c r="C29"/>
  <c r="K28"/>
  <c r="F28"/>
  <c r="J27"/>
  <c r="I27"/>
  <c r="H27"/>
  <c r="G27"/>
  <c r="E27"/>
  <c r="D27"/>
  <c r="C27"/>
  <c r="K26"/>
  <c r="F26"/>
  <c r="K25"/>
  <c r="F25"/>
  <c r="K24"/>
  <c r="F24"/>
  <c r="K23"/>
  <c r="F23"/>
  <c r="K22"/>
  <c r="F22"/>
  <c r="K21"/>
  <c r="F21"/>
  <c r="K20"/>
  <c r="F20"/>
  <c r="K19"/>
  <c r="F19"/>
  <c r="J18"/>
  <c r="I18"/>
  <c r="H18"/>
  <c r="G18"/>
  <c r="E18"/>
  <c r="E32" s="1"/>
  <c r="D18"/>
  <c r="C18"/>
  <c r="K17"/>
  <c r="F17"/>
  <c r="K16"/>
  <c r="F16"/>
  <c r="K15"/>
  <c r="F15"/>
  <c r="K14"/>
  <c r="F14"/>
  <c r="K13"/>
  <c r="F13"/>
  <c r="K12"/>
  <c r="F12"/>
  <c r="K11"/>
  <c r="F11"/>
  <c r="K9"/>
  <c r="F9"/>
  <c r="K7"/>
  <c r="F7"/>
  <c r="K6"/>
  <c r="F6"/>
  <c r="K5"/>
  <c r="F5"/>
  <c r="S30" i="32"/>
  <c r="R30"/>
  <c r="R28"/>
  <c r="S28"/>
  <c r="M30"/>
  <c r="L30"/>
  <c r="M28"/>
  <c r="L28"/>
  <c r="Q7" i="6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R6"/>
  <c r="Q6"/>
  <c r="U7" i="5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V6"/>
  <c r="U6"/>
  <c r="C32" i="41" l="1"/>
  <c r="J32"/>
  <c r="F29"/>
  <c r="G32"/>
  <c r="D32"/>
  <c r="I32"/>
  <c r="F31"/>
  <c r="K31"/>
  <c r="K29"/>
  <c r="K27"/>
  <c r="F27"/>
  <c r="K18"/>
  <c r="F18"/>
  <c r="H32"/>
  <c r="F32" l="1"/>
  <c r="K32"/>
  <c r="A17" i="30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Q33" i="32"/>
  <c r="P33"/>
  <c r="K33"/>
  <c r="J33"/>
  <c r="E33"/>
  <c r="D33"/>
  <c r="Y32"/>
  <c r="X32"/>
  <c r="Q32"/>
  <c r="U32" s="1"/>
  <c r="P32"/>
  <c r="T32" s="1"/>
  <c r="K32"/>
  <c r="O32" s="1"/>
  <c r="J32"/>
  <c r="N32" s="1"/>
  <c r="E32"/>
  <c r="W32" s="1"/>
  <c r="D32"/>
  <c r="C32"/>
  <c r="Y31"/>
  <c r="X31"/>
  <c r="Q31"/>
  <c r="U31" s="1"/>
  <c r="P31"/>
  <c r="T31" s="1"/>
  <c r="K31"/>
  <c r="O31" s="1"/>
  <c r="J31"/>
  <c r="N31" s="1"/>
  <c r="E31"/>
  <c r="D31"/>
  <c r="Y30"/>
  <c r="X30"/>
  <c r="Q30"/>
  <c r="U30" s="1"/>
  <c r="P30"/>
  <c r="T30" s="1"/>
  <c r="K30"/>
  <c r="O30" s="1"/>
  <c r="J30"/>
  <c r="N30" s="1"/>
  <c r="E30"/>
  <c r="I30" s="1"/>
  <c r="D30"/>
  <c r="C30"/>
  <c r="Y29"/>
  <c r="X29"/>
  <c r="Q29"/>
  <c r="U29" s="1"/>
  <c r="P29"/>
  <c r="T29" s="1"/>
  <c r="K29"/>
  <c r="O29" s="1"/>
  <c r="J29"/>
  <c r="N29" s="1"/>
  <c r="E29"/>
  <c r="I29" s="1"/>
  <c r="D29"/>
  <c r="Y28"/>
  <c r="X28"/>
  <c r="Q28"/>
  <c r="U28" s="1"/>
  <c r="P28"/>
  <c r="T28" s="1"/>
  <c r="K28"/>
  <c r="O28" s="1"/>
  <c r="J28"/>
  <c r="N28" s="1"/>
  <c r="E28"/>
  <c r="D28"/>
  <c r="C28"/>
  <c r="Y27"/>
  <c r="X27"/>
  <c r="Q27"/>
  <c r="U27" s="1"/>
  <c r="P27"/>
  <c r="T27" s="1"/>
  <c r="K27"/>
  <c r="O27" s="1"/>
  <c r="J27"/>
  <c r="N27" s="1"/>
  <c r="E27"/>
  <c r="W27" s="1"/>
  <c r="D27"/>
  <c r="Y26"/>
  <c r="X26"/>
  <c r="Q26"/>
  <c r="U26" s="1"/>
  <c r="P26"/>
  <c r="T26" s="1"/>
  <c r="K26"/>
  <c r="O26" s="1"/>
  <c r="J26"/>
  <c r="N26" s="1"/>
  <c r="E26"/>
  <c r="I26" s="1"/>
  <c r="D26"/>
  <c r="Y25"/>
  <c r="X25"/>
  <c r="Q25"/>
  <c r="U25" s="1"/>
  <c r="P25"/>
  <c r="T25" s="1"/>
  <c r="K25"/>
  <c r="O25" s="1"/>
  <c r="J25"/>
  <c r="N25" s="1"/>
  <c r="E25"/>
  <c r="D25"/>
  <c r="Y24"/>
  <c r="X24"/>
  <c r="Q24"/>
  <c r="U24" s="1"/>
  <c r="P24"/>
  <c r="T24" s="1"/>
  <c r="K24"/>
  <c r="O24" s="1"/>
  <c r="J24"/>
  <c r="N24" s="1"/>
  <c r="E24"/>
  <c r="D24"/>
  <c r="Y23"/>
  <c r="X23"/>
  <c r="Q23"/>
  <c r="U23" s="1"/>
  <c r="P23"/>
  <c r="T23" s="1"/>
  <c r="K23"/>
  <c r="O23" s="1"/>
  <c r="J23"/>
  <c r="N23" s="1"/>
  <c r="E23"/>
  <c r="D23"/>
  <c r="Y22"/>
  <c r="X22"/>
  <c r="Q22"/>
  <c r="U22" s="1"/>
  <c r="P22"/>
  <c r="T22" s="1"/>
  <c r="K22"/>
  <c r="O22" s="1"/>
  <c r="J22"/>
  <c r="N22" s="1"/>
  <c r="E22"/>
  <c r="I22" s="1"/>
  <c r="D22"/>
  <c r="Y21"/>
  <c r="X21"/>
  <c r="Q21"/>
  <c r="U21" s="1"/>
  <c r="P21"/>
  <c r="T21" s="1"/>
  <c r="K21"/>
  <c r="O21" s="1"/>
  <c r="J21"/>
  <c r="N21" s="1"/>
  <c r="E21"/>
  <c r="D21"/>
  <c r="Y20"/>
  <c r="X20"/>
  <c r="Q20"/>
  <c r="U20" s="1"/>
  <c r="P20"/>
  <c r="T20" s="1"/>
  <c r="K20"/>
  <c r="O20" s="1"/>
  <c r="J20"/>
  <c r="N20" s="1"/>
  <c r="E20"/>
  <c r="I20" s="1"/>
  <c r="D20"/>
  <c r="S19"/>
  <c r="S33" s="1"/>
  <c r="U33" s="1"/>
  <c r="R19"/>
  <c r="R33" s="1"/>
  <c r="Q19"/>
  <c r="P19"/>
  <c r="M19"/>
  <c r="M33" s="1"/>
  <c r="L19"/>
  <c r="L33" s="1"/>
  <c r="N33" s="1"/>
  <c r="K19"/>
  <c r="J19"/>
  <c r="G33"/>
  <c r="F33"/>
  <c r="E19"/>
  <c r="D19"/>
  <c r="V19" s="1"/>
  <c r="C19"/>
  <c r="C33" s="1"/>
  <c r="Y18"/>
  <c r="X18"/>
  <c r="Q18"/>
  <c r="U18" s="1"/>
  <c r="P18"/>
  <c r="T18" s="1"/>
  <c r="K18"/>
  <c r="O18" s="1"/>
  <c r="J18"/>
  <c r="N18" s="1"/>
  <c r="E18"/>
  <c r="D18"/>
  <c r="Y17"/>
  <c r="X17"/>
  <c r="Q17"/>
  <c r="U17" s="1"/>
  <c r="P17"/>
  <c r="T17" s="1"/>
  <c r="K17"/>
  <c r="O17" s="1"/>
  <c r="J17"/>
  <c r="N17" s="1"/>
  <c r="E17"/>
  <c r="I17" s="1"/>
  <c r="D17"/>
  <c r="Y16"/>
  <c r="X16"/>
  <c r="Q16"/>
  <c r="U16" s="1"/>
  <c r="P16"/>
  <c r="T16" s="1"/>
  <c r="K16"/>
  <c r="O16" s="1"/>
  <c r="J16"/>
  <c r="N16" s="1"/>
  <c r="E16"/>
  <c r="W16" s="1"/>
  <c r="D16"/>
  <c r="Y15"/>
  <c r="X15"/>
  <c r="Q15"/>
  <c r="U15" s="1"/>
  <c r="P15"/>
  <c r="T15" s="1"/>
  <c r="K15"/>
  <c r="O15" s="1"/>
  <c r="J15"/>
  <c r="N15" s="1"/>
  <c r="E15"/>
  <c r="D15"/>
  <c r="Y14"/>
  <c r="X14"/>
  <c r="Q14"/>
  <c r="U14" s="1"/>
  <c r="P14"/>
  <c r="T14" s="1"/>
  <c r="K14"/>
  <c r="O14" s="1"/>
  <c r="J14"/>
  <c r="N14" s="1"/>
  <c r="E14"/>
  <c r="W14" s="1"/>
  <c r="D14"/>
  <c r="V14" s="1"/>
  <c r="Y13"/>
  <c r="X13"/>
  <c r="Q13"/>
  <c r="U13" s="1"/>
  <c r="P13"/>
  <c r="T13" s="1"/>
  <c r="K13"/>
  <c r="O13" s="1"/>
  <c r="J13"/>
  <c r="N13" s="1"/>
  <c r="E13"/>
  <c r="I13" s="1"/>
  <c r="D13"/>
  <c r="Y12"/>
  <c r="X12"/>
  <c r="Q12"/>
  <c r="U12" s="1"/>
  <c r="P12"/>
  <c r="T12" s="1"/>
  <c r="K12"/>
  <c r="O12" s="1"/>
  <c r="J12"/>
  <c r="N12" s="1"/>
  <c r="E12"/>
  <c r="I12" s="1"/>
  <c r="D12"/>
  <c r="V12" s="1"/>
  <c r="Y11"/>
  <c r="X11"/>
  <c r="Q11"/>
  <c r="U11" s="1"/>
  <c r="P11"/>
  <c r="T11" s="1"/>
  <c r="K11"/>
  <c r="O11" s="1"/>
  <c r="J11"/>
  <c r="N11" s="1"/>
  <c r="E11"/>
  <c r="I11" s="1"/>
  <c r="D11"/>
  <c r="V11" s="1"/>
  <c r="Y10"/>
  <c r="X10"/>
  <c r="Q10"/>
  <c r="U10" s="1"/>
  <c r="P10"/>
  <c r="T10" s="1"/>
  <c r="K10"/>
  <c r="O10" s="1"/>
  <c r="J10"/>
  <c r="N10" s="1"/>
  <c r="I10"/>
  <c r="E10"/>
  <c r="D10"/>
  <c r="Y9"/>
  <c r="X9"/>
  <c r="Q9"/>
  <c r="U9" s="1"/>
  <c r="P9"/>
  <c r="T9" s="1"/>
  <c r="K9"/>
  <c r="O9" s="1"/>
  <c r="J9"/>
  <c r="N9" s="1"/>
  <c r="E9"/>
  <c r="D9"/>
  <c r="Y8"/>
  <c r="X8"/>
  <c r="Q8"/>
  <c r="U8" s="1"/>
  <c r="P8"/>
  <c r="T8" s="1"/>
  <c r="K8"/>
  <c r="O8" s="1"/>
  <c r="J8"/>
  <c r="N8" s="1"/>
  <c r="E8"/>
  <c r="W8" s="1"/>
  <c r="D8"/>
  <c r="Y7"/>
  <c r="X7"/>
  <c r="Q7"/>
  <c r="U7" s="1"/>
  <c r="P7"/>
  <c r="T7" s="1"/>
  <c r="K7"/>
  <c r="O7" s="1"/>
  <c r="J7"/>
  <c r="N7" s="1"/>
  <c r="E7"/>
  <c r="I7" s="1"/>
  <c r="D7"/>
  <c r="I7" i="31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2"/>
  <c r="J32"/>
  <c r="J6"/>
  <c r="I6"/>
  <c r="H31"/>
  <c r="G31"/>
  <c r="F31"/>
  <c r="E31"/>
  <c r="D31"/>
  <c r="J31" s="1"/>
  <c r="C31"/>
  <c r="I31" s="1"/>
  <c r="V28" i="32" l="1"/>
  <c r="W28"/>
  <c r="AA28" s="1"/>
  <c r="I16"/>
  <c r="V10"/>
  <c r="Z10" s="1"/>
  <c r="V16"/>
  <c r="Z16" s="1"/>
  <c r="W18"/>
  <c r="AA18" s="1"/>
  <c r="V31"/>
  <c r="Z31" s="1"/>
  <c r="W10"/>
  <c r="AA10" s="1"/>
  <c r="V18"/>
  <c r="Z18" s="1"/>
  <c r="W23"/>
  <c r="W24"/>
  <c r="AA24" s="1"/>
  <c r="W33"/>
  <c r="W31"/>
  <c r="AA31" s="1"/>
  <c r="AA32"/>
  <c r="AA27"/>
  <c r="AA23"/>
  <c r="I31"/>
  <c r="V8"/>
  <c r="Z8" s="1"/>
  <c r="V23"/>
  <c r="I24"/>
  <c r="V27"/>
  <c r="Z27" s="1"/>
  <c r="W9"/>
  <c r="AA9" s="1"/>
  <c r="I14"/>
  <c r="W15"/>
  <c r="AA15" s="1"/>
  <c r="I18"/>
  <c r="T19"/>
  <c r="V33"/>
  <c r="Z11"/>
  <c r="Z23"/>
  <c r="W12"/>
  <c r="AA12" s="1"/>
  <c r="W20"/>
  <c r="AA20" s="1"/>
  <c r="I8"/>
  <c r="W19"/>
  <c r="V20"/>
  <c r="Z20" s="1"/>
  <c r="W21"/>
  <c r="AA21" s="1"/>
  <c r="V24"/>
  <c r="Z24" s="1"/>
  <c r="W25"/>
  <c r="AA25" s="1"/>
  <c r="I28"/>
  <c r="V30"/>
  <c r="Z30" s="1"/>
  <c r="O33"/>
  <c r="V9"/>
  <c r="Z9" s="1"/>
  <c r="V21"/>
  <c r="Z21" s="1"/>
  <c r="W22"/>
  <c r="AA22" s="1"/>
  <c r="V25"/>
  <c r="Z25" s="1"/>
  <c r="W26"/>
  <c r="AA26" s="1"/>
  <c r="T33"/>
  <c r="Z12"/>
  <c r="Y33"/>
  <c r="I33"/>
  <c r="AA8"/>
  <c r="AA14"/>
  <c r="Z28"/>
  <c r="X33"/>
  <c r="Z14"/>
  <c r="AA16"/>
  <c r="W13"/>
  <c r="AA13" s="1"/>
  <c r="V7"/>
  <c r="Z7" s="1"/>
  <c r="V13"/>
  <c r="Z13" s="1"/>
  <c r="V15"/>
  <c r="Z15" s="1"/>
  <c r="V17"/>
  <c r="Z17" s="1"/>
  <c r="V29"/>
  <c r="Z29" s="1"/>
  <c r="W30"/>
  <c r="AA30" s="1"/>
  <c r="V32"/>
  <c r="Z32" s="1"/>
  <c r="I9"/>
  <c r="I15"/>
  <c r="N19"/>
  <c r="I32"/>
  <c r="I19"/>
  <c r="U19"/>
  <c r="Y19"/>
  <c r="I21"/>
  <c r="I23"/>
  <c r="I25"/>
  <c r="I27"/>
  <c r="W17"/>
  <c r="AA17" s="1"/>
  <c r="V22"/>
  <c r="Z22" s="1"/>
  <c r="V26"/>
  <c r="Z26" s="1"/>
  <c r="W29"/>
  <c r="AA29" s="1"/>
  <c r="W7"/>
  <c r="AA7" s="1"/>
  <c r="W11"/>
  <c r="AA11" s="1"/>
  <c r="X19"/>
  <c r="Z19" s="1"/>
  <c r="O19"/>
  <c r="H33"/>
  <c r="AA33" l="1"/>
  <c r="Z33"/>
  <c r="AA19"/>
  <c r="A16" i="30"/>
  <c r="A15"/>
  <c r="A14"/>
  <c r="A13"/>
  <c r="A12"/>
  <c r="A11"/>
  <c r="A10"/>
  <c r="A9"/>
  <c r="A8"/>
  <c r="A7"/>
  <c r="A6"/>
  <c r="A5"/>
  <c r="A4"/>
  <c r="A3"/>
  <c r="D32" i="2" l="1"/>
  <c r="E32"/>
  <c r="F32"/>
  <c r="G32"/>
  <c r="H32"/>
  <c r="I32"/>
  <c r="C32"/>
  <c r="E11" i="28"/>
  <c r="I31" i="29"/>
  <c r="J31"/>
  <c r="I32"/>
  <c r="J32"/>
  <c r="H16" i="28"/>
  <c r="G14"/>
  <c r="E10"/>
  <c r="H8"/>
  <c r="E6"/>
  <c r="D28" i="27"/>
  <c r="E28"/>
  <c r="M28" s="1"/>
  <c r="C28"/>
  <c r="F6"/>
  <c r="N6" s="1"/>
  <c r="F7"/>
  <c r="N7" s="1"/>
  <c r="F8"/>
  <c r="N8" s="1"/>
  <c r="F9"/>
  <c r="N9" s="1"/>
  <c r="F10"/>
  <c r="N10" s="1"/>
  <c r="F11"/>
  <c r="N11" s="1"/>
  <c r="F12"/>
  <c r="N12" s="1"/>
  <c r="F13"/>
  <c r="N13" s="1"/>
  <c r="F14"/>
  <c r="N14" s="1"/>
  <c r="F15"/>
  <c r="N15" s="1"/>
  <c r="F16"/>
  <c r="N16" s="1"/>
  <c r="F17"/>
  <c r="N17" s="1"/>
  <c r="F18"/>
  <c r="N18" s="1"/>
  <c r="F19"/>
  <c r="N19" s="1"/>
  <c r="F20"/>
  <c r="N20" s="1"/>
  <c r="F21"/>
  <c r="N21" s="1"/>
  <c r="F22"/>
  <c r="N22" s="1"/>
  <c r="F23"/>
  <c r="N23" s="1"/>
  <c r="F24"/>
  <c r="N24" s="1"/>
  <c r="F25"/>
  <c r="N25" s="1"/>
  <c r="F26"/>
  <c r="N26" s="1"/>
  <c r="N27"/>
  <c r="F5"/>
  <c r="N5" s="1"/>
  <c r="I6" i="29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J5"/>
  <c r="I5"/>
  <c r="J33" i="26"/>
  <c r="K6" i="2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L5"/>
  <c r="K5"/>
  <c r="K5" i="1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K32" s="1"/>
  <c r="L30"/>
  <c r="L32" s="1"/>
  <c r="L5"/>
  <c r="I33" i="28"/>
  <c r="H33"/>
  <c r="I32"/>
  <c r="G32"/>
  <c r="F30"/>
  <c r="C30"/>
  <c r="I29"/>
  <c r="H29"/>
  <c r="H30" s="1"/>
  <c r="H31" s="1"/>
  <c r="G29"/>
  <c r="E29"/>
  <c r="F28"/>
  <c r="C28"/>
  <c r="I27"/>
  <c r="H27"/>
  <c r="H28" s="1"/>
  <c r="G27"/>
  <c r="E27"/>
  <c r="F26"/>
  <c r="D26"/>
  <c r="C26"/>
  <c r="I25"/>
  <c r="H25"/>
  <c r="G25"/>
  <c r="E25"/>
  <c r="I24"/>
  <c r="G24"/>
  <c r="E24"/>
  <c r="I23"/>
  <c r="H23"/>
  <c r="G23"/>
  <c r="E23"/>
  <c r="I22"/>
  <c r="H22"/>
  <c r="G22"/>
  <c r="E22"/>
  <c r="I21"/>
  <c r="H21"/>
  <c r="G21"/>
  <c r="E21"/>
  <c r="I20"/>
  <c r="H20"/>
  <c r="G20"/>
  <c r="E20"/>
  <c r="I19"/>
  <c r="G19"/>
  <c r="E19"/>
  <c r="I18"/>
  <c r="H18"/>
  <c r="G18"/>
  <c r="E18"/>
  <c r="F17"/>
  <c r="D17"/>
  <c r="C17"/>
  <c r="C31" s="1"/>
  <c r="I16"/>
  <c r="G16"/>
  <c r="I15"/>
  <c r="G15"/>
  <c r="E15"/>
  <c r="I14"/>
  <c r="I13"/>
  <c r="G13"/>
  <c r="E13"/>
  <c r="I12"/>
  <c r="G12"/>
  <c r="E12"/>
  <c r="I11"/>
  <c r="G11"/>
  <c r="I10"/>
  <c r="G10"/>
  <c r="I9"/>
  <c r="G9"/>
  <c r="E9"/>
  <c r="I8"/>
  <c r="G8"/>
  <c r="E8"/>
  <c r="I7"/>
  <c r="H7"/>
  <c r="G7"/>
  <c r="E7"/>
  <c r="I6"/>
  <c r="G6"/>
  <c r="I5"/>
  <c r="H5"/>
  <c r="G5"/>
  <c r="E5"/>
  <c r="K33" i="26" l="1"/>
  <c r="G33"/>
  <c r="D31" i="28"/>
  <c r="G31" s="1"/>
  <c r="D34"/>
  <c r="I33" i="29"/>
  <c r="F28" i="27"/>
  <c r="N28" s="1"/>
  <c r="K28"/>
  <c r="L28"/>
  <c r="F31" i="28"/>
  <c r="I31" s="1"/>
  <c r="J33" i="29"/>
  <c r="E14" i="28"/>
  <c r="H6"/>
  <c r="E16"/>
  <c r="E28"/>
  <c r="E32"/>
  <c r="H26"/>
  <c r="E33"/>
  <c r="I17"/>
  <c r="E26"/>
  <c r="G33"/>
  <c r="I28"/>
  <c r="G30"/>
  <c r="C34"/>
  <c r="G26"/>
  <c r="G28"/>
  <c r="H17"/>
  <c r="I30"/>
  <c r="G17"/>
  <c r="I26"/>
  <c r="E30"/>
  <c r="F34"/>
  <c r="E17" l="1"/>
  <c r="E31" s="1"/>
  <c r="G34"/>
  <c r="I34"/>
  <c r="H34"/>
  <c r="E34"/>
</calcChain>
</file>

<file path=xl/sharedStrings.xml><?xml version="1.0" encoding="utf-8"?>
<sst xmlns="http://schemas.openxmlformats.org/spreadsheetml/2006/main" count="3317" uniqueCount="981">
  <si>
    <t>Sl No.</t>
  </si>
  <si>
    <t>Bank Name</t>
  </si>
  <si>
    <t>Farm Credit Crop No</t>
  </si>
  <si>
    <t>Farm Credit Crop Amt</t>
  </si>
  <si>
    <t>Farm Credit Term Loan No</t>
  </si>
  <si>
    <t>Farm Credit Term Loan Amt</t>
  </si>
  <si>
    <t>Agri Infra No</t>
  </si>
  <si>
    <t>Agri Infra Amt</t>
  </si>
  <si>
    <t>Ancillary No</t>
  </si>
  <si>
    <t>Ancillary Amt</t>
  </si>
  <si>
    <t>BOB</t>
  </si>
  <si>
    <t>BOI</t>
  </si>
  <si>
    <t>BOM</t>
  </si>
  <si>
    <t>CAN</t>
  </si>
  <si>
    <t>CBI</t>
  </si>
  <si>
    <t>IND</t>
  </si>
  <si>
    <t>IOB</t>
  </si>
  <si>
    <t>PNB</t>
  </si>
  <si>
    <t>PSB</t>
  </si>
  <si>
    <t>SBI</t>
  </si>
  <si>
    <t>UCO</t>
  </si>
  <si>
    <t>UNI</t>
  </si>
  <si>
    <t>Public</t>
  </si>
  <si>
    <t>Total</t>
  </si>
  <si>
    <t>AXIS</t>
  </si>
  <si>
    <t>HDFC</t>
  </si>
  <si>
    <t>ICICI</t>
  </si>
  <si>
    <t>IDBI</t>
  </si>
  <si>
    <t>INDUS</t>
  </si>
  <si>
    <t>NESFB</t>
  </si>
  <si>
    <t>YES</t>
  </si>
  <si>
    <t>Private</t>
  </si>
  <si>
    <t>APRB</t>
  </si>
  <si>
    <t>RRB</t>
  </si>
  <si>
    <t>APSCB</t>
  </si>
  <si>
    <t>Grand</t>
  </si>
  <si>
    <t>Micro No</t>
  </si>
  <si>
    <t>Micro Amt</t>
  </si>
  <si>
    <t>Small No</t>
  </si>
  <si>
    <t>Small Amt</t>
  </si>
  <si>
    <t>Medium No</t>
  </si>
  <si>
    <t>Medium Amt</t>
  </si>
  <si>
    <t>Other MSME No</t>
  </si>
  <si>
    <t>Other MSME Amt</t>
  </si>
  <si>
    <t>Export No</t>
  </si>
  <si>
    <t>Education PS No</t>
  </si>
  <si>
    <t>Housing PS No</t>
  </si>
  <si>
    <t>Social Infra No</t>
  </si>
  <si>
    <t>Renewable No</t>
  </si>
  <si>
    <t>Other PS No</t>
  </si>
  <si>
    <t>Loans Weaker No</t>
  </si>
  <si>
    <t>Bankwise Progress under ACP DISBURSEMENT(AGRI) Report of Arunachal Pradesh in the FY-2020-2021 as on date 30-09-2020</t>
  </si>
  <si>
    <t>(Rs. In Lakhs)</t>
  </si>
  <si>
    <t>BAND</t>
  </si>
  <si>
    <t>Bankwise Progress under ACP DISBURSEMENT(MSME) Report of Arunachal Pradesh in the FY-2020-2021 as on date 30-09-2020</t>
  </si>
  <si>
    <t>Others under MSMEs Ac</t>
  </si>
  <si>
    <t>Bankwise Progress under ACP DISBURSEMENT(OTHER PS) Report of Arunachal Pradesh in the FY-2020-2021 as on date 30-09-2020</t>
  </si>
  <si>
    <t>Crop No</t>
  </si>
  <si>
    <t>Crop Amt</t>
  </si>
  <si>
    <t>Term Loan No</t>
  </si>
  <si>
    <t>Term Loan Amt</t>
  </si>
  <si>
    <t>Bankwise Progress under Investment Credit Under Agriculture-Outstanding Report of Arunachal Pradesh in the FY-2020-2021 as on date 30-09-2020</t>
  </si>
  <si>
    <t>Bankwise Progress under Investment Credit Under Agriculture-Disbursement Report of Arunachal Pradesh in the FY-2020-2021 as on date 30-09-2020</t>
  </si>
  <si>
    <t>BANDH</t>
  </si>
  <si>
    <t>Bankwise Priority Sector LOAN TO WEAKER Section Report of Arunachal Pradesh in the FY-2020-2021 as on date 30-09-2020</t>
  </si>
  <si>
    <t>Bankwise Progress under Loans disbursement to MINORITY COMMUNITIES Report of Arunachal Pradesh in the FY-2020-2021 as on date 30-09-2020</t>
  </si>
  <si>
    <t>Bankwise Progress under SHG Report of Arunachal Pradesh in the FY-2020-2021 as on date 30-09-2020</t>
  </si>
  <si>
    <t>Bankwise Progress under PMEGP Report of Arunachal Pradesh in the FY-2020-2021 as on date 30-09-2020</t>
  </si>
  <si>
    <t>SANCTION AMT</t>
  </si>
  <si>
    <t>Kishore Amt</t>
  </si>
  <si>
    <t>Tarun Amt</t>
  </si>
  <si>
    <t>Bankwise Progress under PMJDY Report of Arunachal Pradesh in the FY-2020-2021 as on date 30-09-2020</t>
  </si>
  <si>
    <t>Rural No</t>
  </si>
  <si>
    <t>Urban No</t>
  </si>
  <si>
    <t>Male No</t>
  </si>
  <si>
    <t>Female No</t>
  </si>
  <si>
    <t>No of Zero Balance A/c</t>
  </si>
  <si>
    <t>Amt Deposits held in the A/c</t>
  </si>
  <si>
    <t>No of Rupay Card Issued</t>
  </si>
  <si>
    <t>No of Rupay Card Activated</t>
  </si>
  <si>
    <t>No of Aadhaar Seeded</t>
  </si>
  <si>
    <t>Bankwise Progress under SOCIAL SECURITY SCHEME Report of Arunachal Pradesh in the FY-2020-2021 as on date 30-09-2020</t>
  </si>
  <si>
    <t>Enrolment under PMJJBY</t>
  </si>
  <si>
    <t>Enrolment under PMSBY</t>
  </si>
  <si>
    <t>Enrolment under APY</t>
  </si>
  <si>
    <t>Bankwise Progress under SUPI Disbursements Report of Arunachal Pradesh in the FY-2020-2021 as on date 30-09-2020</t>
  </si>
  <si>
    <t>No. of Female Account</t>
  </si>
  <si>
    <t>Sum of Female Amount</t>
  </si>
  <si>
    <t>No. of Male Account to SC</t>
  </si>
  <si>
    <t>Sum of Male Amount to SC</t>
  </si>
  <si>
    <t>No. of Male Account to ST</t>
  </si>
  <si>
    <t>Sum of Male Amount to ST</t>
  </si>
  <si>
    <t>Bankwise Progress under NULM Disbursement Report of Arunachal Pradesh in the FY-2020-2021 as on date 30-09-2020</t>
  </si>
  <si>
    <t>Bankwise Progress under NRLM Disbursement Report of Arunachal Pradesh in the FY-2020-2021 as on date 30-09-2020</t>
  </si>
  <si>
    <t>Self-Help Group No.</t>
  </si>
  <si>
    <t>Self-Help Group Amount</t>
  </si>
  <si>
    <t>Bankwise Progress under DIGITAL TRANSACTION Report of Arunachal Pradesh in the FY-2020-2021 as on date 30-09-2020</t>
  </si>
  <si>
    <t>Bankwise Progress under AADHAAR Authentication Report of Arunachal Pradesh in the FY-2020-2021 as on date 30-09-2020</t>
  </si>
  <si>
    <t>Number of operative CASA</t>
  </si>
  <si>
    <t>Number of Aadhaar seeded CASA</t>
  </si>
  <si>
    <t>Number of Authenticated CASA</t>
  </si>
  <si>
    <t>Bankwise POSITION OF NPA UNDER GOVT. SPONSORED SCHEMES Report of Arunachal Pradesh in the FY-2020-2021 as on date 30-09-2020</t>
  </si>
  <si>
    <t>Bankwise Progress under Loans Disbursement to SC/ST Report of Arunachal Pradesh in the FY-2020-2021 as on date 30-09-2020</t>
  </si>
  <si>
    <t>SC Disb No</t>
  </si>
  <si>
    <t>SC Disb Amt</t>
  </si>
  <si>
    <t>SC O/S No</t>
  </si>
  <si>
    <t>SC O/S Amt</t>
  </si>
  <si>
    <t>ST Disb No</t>
  </si>
  <si>
    <t>ST Disb Amt</t>
  </si>
  <si>
    <t>ST O/S No</t>
  </si>
  <si>
    <t>ST O/S Amt</t>
  </si>
  <si>
    <t>Bankwise Progress under finance to WOMEN-OUTSTANDING &amp; DISBURSEMENT Report of Arunachal Pradesh in the FY-2020-2021 as on date 30-09-2020</t>
  </si>
  <si>
    <t>OS No</t>
  </si>
  <si>
    <t>OS Amt</t>
  </si>
  <si>
    <t>Disb No</t>
  </si>
  <si>
    <t>Disb Amt</t>
  </si>
  <si>
    <t>Bank Wise Business and Credit Deposit Ratio of Arunachal Pradesh in the FY2020-2021 as on date 30-09-2020</t>
  </si>
  <si>
    <t>(Rs In Lakhs)</t>
  </si>
  <si>
    <t>Deposit Amount (D)</t>
  </si>
  <si>
    <t>Advances Amount (A)</t>
  </si>
  <si>
    <t>Credit Utilize (CU)</t>
  </si>
  <si>
    <t>Total Credit (TC)</t>
  </si>
  <si>
    <t>CDR1</t>
  </si>
  <si>
    <t>CDR2</t>
  </si>
  <si>
    <t>Investment Amount (I)</t>
  </si>
  <si>
    <t>TC + I</t>
  </si>
  <si>
    <t>CDR3</t>
  </si>
  <si>
    <t>All Banks</t>
  </si>
  <si>
    <t>District wise Branches / ATM / Banking Outlets / BC / DEPOSITS / ADVANCES / C.D.RATIO report of Arunachal Pradesh in the FY2020-2021 as on date 30-09-2020</t>
  </si>
  <si>
    <t xml:space="preserve">(Amount in Rs.Lakhs) </t>
  </si>
  <si>
    <t>District Name</t>
  </si>
  <si>
    <t>Dep Rural</t>
  </si>
  <si>
    <t>Dep Semi-Urban</t>
  </si>
  <si>
    <t>Dep Urban</t>
  </si>
  <si>
    <t>Total Deposit</t>
  </si>
  <si>
    <t>Adv Rural</t>
  </si>
  <si>
    <t>Adv Semi-Urban</t>
  </si>
  <si>
    <t>Adv Urban</t>
  </si>
  <si>
    <t>Total Advances</t>
  </si>
  <si>
    <t>CDR Rural</t>
  </si>
  <si>
    <t>CDR Semi Urban</t>
  </si>
  <si>
    <t>CDR Urban</t>
  </si>
  <si>
    <t>ANJAW</t>
  </si>
  <si>
    <t>CHANGLANG</t>
  </si>
  <si>
    <t>DIBANGVALLEY</t>
  </si>
  <si>
    <t>EASTKAMENG</t>
  </si>
  <si>
    <t>EASTSIANG</t>
  </si>
  <si>
    <t>KAMLE</t>
  </si>
  <si>
    <t>KRADAADI</t>
  </si>
  <si>
    <t>KURUNGKUMEY</t>
  </si>
  <si>
    <t>LOHIT</t>
  </si>
  <si>
    <t>LONGDING</t>
  </si>
  <si>
    <t>LOWERDIBANGVALLEY</t>
  </si>
  <si>
    <t>LOWERSUBANSIRI</t>
  </si>
  <si>
    <t>NAMSAI</t>
  </si>
  <si>
    <t>PAKKEKESSANG</t>
  </si>
  <si>
    <t>PAPUMPARE</t>
  </si>
  <si>
    <t>SHIYOMI</t>
  </si>
  <si>
    <t>SIANG</t>
  </si>
  <si>
    <t>TAWANG</t>
  </si>
  <si>
    <t>TIRAP</t>
  </si>
  <si>
    <t>UPPERSIANG</t>
  </si>
  <si>
    <t>UPPERSUBANSIRI</t>
  </si>
  <si>
    <t>WESTKAMENG</t>
  </si>
  <si>
    <t>WESTSIANG</t>
  </si>
  <si>
    <t>Segregation of Advances of Arunachal Pradesh in the Year 2020-21</t>
  </si>
  <si>
    <t>Total Advance</t>
  </si>
  <si>
    <t xml:space="preserve">Non Priority Sector </t>
  </si>
  <si>
    <t>Weaker Advances Sector (WSA)</t>
  </si>
  <si>
    <t>PSA to Total Adv (%)</t>
  </si>
  <si>
    <t>WSA To PSA (%)</t>
  </si>
  <si>
    <t>WSA  to Total Adv (%)</t>
  </si>
  <si>
    <t>Public Total</t>
  </si>
  <si>
    <t>Private Total</t>
  </si>
  <si>
    <t>RRB Total</t>
  </si>
  <si>
    <t xml:space="preserve">APSCB Total </t>
  </si>
  <si>
    <t>NEDFi</t>
  </si>
  <si>
    <t>RIDF</t>
  </si>
  <si>
    <t>Grand Total</t>
  </si>
  <si>
    <t>Agri Total No.</t>
  </si>
  <si>
    <t>Agri Total Amt</t>
  </si>
  <si>
    <t>MSME Total No.</t>
  </si>
  <si>
    <t>MSME Total Amt</t>
  </si>
  <si>
    <t>Bankwise Progress under Agri (PS)  OUTSTANDING at the end of current quarter Report of Arunachal Pradesh in the FY-2020-2021 as on date 30-09-2020</t>
  </si>
  <si>
    <t>Bankwise Progress under MSME (PS) OUTSTANDING at the end of current quarter Report of Arunachal Pradesh in the FY-2020-2021 as on date 30-09-2020</t>
  </si>
  <si>
    <t>Bankwise Progress under Other Priority Sector (OPS) OUTSTANDING  at the end of current quarter Report of Arunachal Pradesh in the FY-2020-2021 as on date 30-09-2020</t>
  </si>
  <si>
    <t>Total PS No.</t>
  </si>
  <si>
    <t>Total PS Amt</t>
  </si>
  <si>
    <t>Bankwise Progress under ACP (Priority Sector Advances)  OUTSTANDING at the end of current quarter Report of Arunachal Pradesh in the FY-2020-2021 as on date 30-09-2020</t>
  </si>
  <si>
    <t>Priority Sector Advance (PSA)</t>
  </si>
  <si>
    <t xml:space="preserve"> Banks</t>
  </si>
  <si>
    <t>Banks</t>
  </si>
  <si>
    <t xml:space="preserve">CONTENTS </t>
  </si>
  <si>
    <t>SL NO.</t>
  </si>
  <si>
    <t>SUBJECT</t>
  </si>
  <si>
    <t xml:space="preserve">PAGE NO. </t>
  </si>
  <si>
    <t>Population pattern</t>
  </si>
  <si>
    <t xml:space="preserve">Economic indicators </t>
  </si>
  <si>
    <t>Abbreviations used in booklet</t>
  </si>
  <si>
    <t>State achievement versus national norms</t>
  </si>
  <si>
    <t xml:space="preserve">Branch Network </t>
  </si>
  <si>
    <t>Agenda-wise items</t>
  </si>
  <si>
    <t xml:space="preserve">Banking Profile </t>
  </si>
  <si>
    <t>Business &amp; CD Ratio: Bankwise</t>
  </si>
  <si>
    <t xml:space="preserve">Segregation of  Total Advances </t>
  </si>
  <si>
    <t xml:space="preserve">Progress under  KCC loans - Bankwise </t>
  </si>
  <si>
    <t xml:space="preserve">Progress under  FI &amp; KCC loans - Bankwise </t>
  </si>
  <si>
    <t xml:space="preserve">Performance under Education Loan </t>
  </si>
  <si>
    <t>Details of Weaker Sector Advances</t>
  </si>
  <si>
    <t>Details of Minority Sector Advances</t>
  </si>
  <si>
    <t xml:space="preserve">Performance under SHGs: Bankwise </t>
  </si>
  <si>
    <t xml:space="preserve">Performance on PMEGP </t>
  </si>
  <si>
    <t>Performance on PMMY (MUDRA)</t>
  </si>
  <si>
    <t>Bankwise progress under PMJDY</t>
  </si>
  <si>
    <t>Performance on Social Security Scheme</t>
  </si>
  <si>
    <t>Standup India Report</t>
  </si>
  <si>
    <t>NULM Achievement</t>
  </si>
  <si>
    <t>NRLM Details</t>
  </si>
  <si>
    <t>Digitization Details</t>
  </si>
  <si>
    <t>Data Seeding Details</t>
  </si>
  <si>
    <t>Block Details</t>
  </si>
  <si>
    <t>Financial Literacy Camps (FLC) Status</t>
  </si>
  <si>
    <t>DCC/DLRC Meetings Status</t>
  </si>
  <si>
    <t>Minutes of the Last SLBC Meeting</t>
  </si>
  <si>
    <t>ACP Outsatnding - Agriculture (Priority Sector)</t>
  </si>
  <si>
    <t>ACP Outsatnding - MSME (Priority Sector)</t>
  </si>
  <si>
    <t>ACP Disbursement - Other  (Priority Sector)</t>
  </si>
  <si>
    <t>ACP Disbursement - Agriculture (Priority Sector)</t>
  </si>
  <si>
    <t>ACP Disbursement - MSME (Priority Sector)</t>
  </si>
  <si>
    <t>ACP Outstanding - Other  (Priority Sector)</t>
  </si>
  <si>
    <t>Investment credit under Agriculture</t>
  </si>
  <si>
    <t>Finance to SC/ST Communities</t>
  </si>
  <si>
    <t>Government Sponsored Scheme Status</t>
  </si>
  <si>
    <t>Performance Under PMAY</t>
  </si>
  <si>
    <t>Finance to Women</t>
  </si>
  <si>
    <t>ACP Outsatnding - PS (Agri, MSME &amp; OPS)</t>
  </si>
  <si>
    <t>RRB total</t>
  </si>
  <si>
    <t>APSCB Total</t>
  </si>
  <si>
    <t>No.</t>
  </si>
  <si>
    <t>Amt.</t>
  </si>
  <si>
    <t>Amt</t>
  </si>
  <si>
    <t>Agri</t>
  </si>
  <si>
    <t>MSME</t>
  </si>
  <si>
    <t>Other Priority Sector</t>
  </si>
  <si>
    <t>Total Priority Sector</t>
  </si>
  <si>
    <t>(Amount in Rs. Lakhs))</t>
  </si>
  <si>
    <t>(Amt in lakhs)</t>
  </si>
  <si>
    <t>No. Br.</t>
  </si>
  <si>
    <t>Agri &amp; Allied Sector</t>
  </si>
  <si>
    <t>MSME Priority Sector</t>
  </si>
  <si>
    <t>Target</t>
  </si>
  <si>
    <t>Achieve</t>
  </si>
  <si>
    <t>Achieve%</t>
  </si>
  <si>
    <t>Pub Total</t>
  </si>
  <si>
    <t>Pvt Total</t>
  </si>
  <si>
    <t>ACP Target - Priority Sector</t>
  </si>
  <si>
    <t>ACP Achievement - Priority Sector</t>
  </si>
  <si>
    <t>Bankwise Priority Sector ACP Achievement for Arunachal Pradesh in the FY 2020-2021 as on date 30.09.2020</t>
  </si>
  <si>
    <t>Bankwise Progress under EDUCATION LOAN Report of Arunachal Pradesh in the FY-2020-2021 as on date 30-09-2020</t>
  </si>
  <si>
    <t>Sanctioned No</t>
  </si>
  <si>
    <t>of which girl student Sanctioned No</t>
  </si>
  <si>
    <t>Sanctioned Amt</t>
  </si>
  <si>
    <t>of which girl student Sanctioned Amt</t>
  </si>
  <si>
    <t>of which girl student Disb No</t>
  </si>
  <si>
    <t>Disb. Amt</t>
  </si>
  <si>
    <t>of which girl student Disb Amt</t>
  </si>
  <si>
    <t>of which girl student OS No</t>
  </si>
  <si>
    <t>OS amt</t>
  </si>
  <si>
    <t>of which girl student OS Amt</t>
  </si>
  <si>
    <t>Bankwise Financing under Overall, Rural &amp; PMAY housing Report of Arunachal Pradesh in the FY-2020-2021 as on date 30-09-2020</t>
  </si>
  <si>
    <t>(Amount in Rs.Lakhs)</t>
  </si>
  <si>
    <t xml:space="preserve">Crop Loan </t>
  </si>
  <si>
    <t xml:space="preserve"> Amt</t>
  </si>
  <si>
    <t xml:space="preserve">Water Resource </t>
  </si>
  <si>
    <t>Animal Husbandry</t>
  </si>
  <si>
    <t>Fishery</t>
  </si>
  <si>
    <t xml:space="preserve">Farm Credit Others </t>
  </si>
  <si>
    <t xml:space="preserve">Agri. Infrastructure </t>
  </si>
  <si>
    <t>Ancillary Activities</t>
  </si>
  <si>
    <t xml:space="preserve">Plantation &amp; Horticulture </t>
  </si>
  <si>
    <t xml:space="preserve">Farm Mechanization </t>
  </si>
  <si>
    <t>Total Agri Disbursement</t>
  </si>
  <si>
    <t xml:space="preserve">Forestry and Wasteland Dev. </t>
  </si>
  <si>
    <t>Micro TL</t>
  </si>
  <si>
    <t xml:space="preserve">Micro WC </t>
  </si>
  <si>
    <t xml:space="preserve">Small TL </t>
  </si>
  <si>
    <t>Small WC</t>
  </si>
  <si>
    <t>Medium TL</t>
  </si>
  <si>
    <t>Medium WC</t>
  </si>
  <si>
    <t xml:space="preserve">KVIC TL </t>
  </si>
  <si>
    <t xml:space="preserve">KVIC WC </t>
  </si>
  <si>
    <t>Total MSME Disbursement</t>
  </si>
  <si>
    <t xml:space="preserve">Export Credit </t>
  </si>
  <si>
    <t xml:space="preserve">Education (PS) </t>
  </si>
  <si>
    <t xml:space="preserve">Housing (PS) </t>
  </si>
  <si>
    <t>Social Infrastructure</t>
  </si>
  <si>
    <t xml:space="preserve">Renewable Energy </t>
  </si>
  <si>
    <t xml:space="preserve">Informal Credit </t>
  </si>
  <si>
    <t>Loans to Weaker</t>
  </si>
  <si>
    <t>DETAILS OF BRANCH NETWORK OF ARUNACHAL PRADESH</t>
  </si>
  <si>
    <t>Sl No</t>
  </si>
  <si>
    <t>Rural</t>
  </si>
  <si>
    <t>Semi Urban</t>
  </si>
  <si>
    <t>Urban</t>
  </si>
  <si>
    <t>Total(R+SU+U)</t>
  </si>
  <si>
    <t>BC</t>
  </si>
  <si>
    <t>ATM No Rural</t>
  </si>
  <si>
    <t>ATM No Semi Urban</t>
  </si>
  <si>
    <t>ATM No Urban</t>
  </si>
  <si>
    <t>Total (ATM No)</t>
  </si>
  <si>
    <t>ALB</t>
  </si>
  <si>
    <t>IPPB</t>
  </si>
  <si>
    <t>OBC</t>
  </si>
  <si>
    <t>SYN</t>
  </si>
  <si>
    <t>UBI</t>
  </si>
  <si>
    <t>(Rupees in Lakhs)</t>
  </si>
  <si>
    <t>Profile</t>
  </si>
  <si>
    <t>Public Banks</t>
  </si>
  <si>
    <t>Private Banks</t>
  </si>
  <si>
    <t>RRBs</t>
  </si>
  <si>
    <t>Co-op Banks</t>
  </si>
  <si>
    <t xml:space="preserve">NEDFi &amp; RIDF </t>
  </si>
  <si>
    <t xml:space="preserve">Total </t>
  </si>
  <si>
    <t>Branch Network</t>
  </si>
  <si>
    <t xml:space="preserve">Aggregate Deposits </t>
  </si>
  <si>
    <t>Aggregate Advances</t>
  </si>
  <si>
    <t>C:D Ratio - I</t>
  </si>
  <si>
    <t xml:space="preserve">Priority sector Adv </t>
  </si>
  <si>
    <t xml:space="preserve">% to total adv </t>
  </si>
  <si>
    <t xml:space="preserve">Adv to Agriculture </t>
  </si>
  <si>
    <t xml:space="preserve">% to total Adv </t>
  </si>
  <si>
    <t xml:space="preserve">Adv to MSME Sector </t>
  </si>
  <si>
    <t xml:space="preserve">Adv to Other Priority Sector </t>
  </si>
  <si>
    <t>Last Quarter Data</t>
  </si>
  <si>
    <t>Total Weaker Section</t>
  </si>
  <si>
    <t>Bank</t>
  </si>
  <si>
    <t>Bankwise Progress under Agri (PS)  NPA OUTSTANDING at the end of current quarter Report of Arunachal Pradesh in the FY-2020-2021 as on date 30-09-2020</t>
  </si>
  <si>
    <t>Bankwise Progress under MSME (PS)  NPA OUTSTANDING at the end of current quarter Report of Arunachal Pradesh in the FY-2020-2021 as on date 30-09-2020</t>
  </si>
  <si>
    <t>Bankwise Progress under Other (Priority Sector)  NPA OUTSTANDING at the end of current quarter Report of Arunachal Pradesh in the FY-2020-2021 as on date 30-09-2020</t>
  </si>
  <si>
    <t>Total OPS NPA No.</t>
  </si>
  <si>
    <t>No</t>
  </si>
  <si>
    <t xml:space="preserve">Total MSME  NPA </t>
  </si>
  <si>
    <t xml:space="preserve">Other MSME </t>
  </si>
  <si>
    <t xml:space="preserve">KVIC </t>
  </si>
  <si>
    <t>Medium</t>
  </si>
  <si>
    <t>Small</t>
  </si>
  <si>
    <t>Micro</t>
  </si>
  <si>
    <t>as on 30.09.2020</t>
  </si>
  <si>
    <t>Bankwise Progress under KISAN CREDIT CARD Report of Arunachal Pradesh in the FY-2020-2021 as on date 30-09-2020</t>
  </si>
  <si>
    <t>Bankwise Progress under FI &amp; KCC Report of Arunachal Pradesh in the FY-2020-2021 as on date 30-09-2020</t>
  </si>
  <si>
    <t>Inactive BCs</t>
  </si>
  <si>
    <t>RuPay card active in PMJDY</t>
  </si>
  <si>
    <t>First time active RuPay card</t>
  </si>
  <si>
    <t>Aadhaar Authenticated SB accounts</t>
  </si>
  <si>
    <t>RuPay card issued in KCC</t>
  </si>
  <si>
    <t>Districtwise Population Pattern: Sex-ratio, Density etc. of Arunachal Pradesh  : 2011 Census</t>
  </si>
  <si>
    <t>Sl. No.</t>
  </si>
  <si>
    <t>DISTRICT</t>
  </si>
  <si>
    <t>Population</t>
  </si>
  <si>
    <t>Sex Ratio per '000 males</t>
  </si>
  <si>
    <t>Density per Sq. Km.</t>
  </si>
  <si>
    <t>Scheduled Caste</t>
  </si>
  <si>
    <t>Scheduled Tribe</t>
  </si>
  <si>
    <t>Literacy %</t>
  </si>
  <si>
    <t>Average</t>
  </si>
  <si>
    <t>Male</t>
  </si>
  <si>
    <t>Female</t>
  </si>
  <si>
    <t>Tawang</t>
  </si>
  <si>
    <t>West Kameng</t>
  </si>
  <si>
    <t>East Kameng</t>
  </si>
  <si>
    <t>Papum pare</t>
  </si>
  <si>
    <t>Lower Subansiri</t>
  </si>
  <si>
    <t>Kurung Kumey</t>
  </si>
  <si>
    <t>Upper Subansiri</t>
  </si>
  <si>
    <t>West Siang</t>
  </si>
  <si>
    <t>60..76</t>
  </si>
  <si>
    <t>East Siang</t>
  </si>
  <si>
    <t>Upper Siang</t>
  </si>
  <si>
    <t>Dibang Valley</t>
  </si>
  <si>
    <t>Lower Dibang Valley</t>
  </si>
  <si>
    <t>Lohit</t>
  </si>
  <si>
    <t>Anjaw</t>
  </si>
  <si>
    <t>Chang lang</t>
  </si>
  <si>
    <t>Tirap</t>
  </si>
  <si>
    <t>TOTAL</t>
  </si>
  <si>
    <t>Selected economic indicators of Arunachal Pradesh</t>
  </si>
  <si>
    <t>Sl.</t>
  </si>
  <si>
    <t>Items</t>
  </si>
  <si>
    <t>Ref. Year</t>
  </si>
  <si>
    <t>Unit</t>
  </si>
  <si>
    <t>Particulars</t>
  </si>
  <si>
    <t>Geographical Area</t>
  </si>
  <si>
    <t>2011 Census</t>
  </si>
  <si>
    <t>Sq. Km.</t>
  </si>
  <si>
    <t>Actual</t>
  </si>
  <si>
    <t>Density</t>
  </si>
  <si>
    <t>-do-</t>
  </si>
  <si>
    <t>Persons per Sq. Km.</t>
  </si>
  <si>
    <t>Sex Ratio</t>
  </si>
  <si>
    <t>Females per '000 Males</t>
  </si>
  <si>
    <t>Percentage of Urban Population to the total population</t>
  </si>
  <si>
    <t>Percentage</t>
  </si>
  <si>
    <t>Decennial Growth Rate of population</t>
  </si>
  <si>
    <t>2001-2011</t>
  </si>
  <si>
    <t>Population Below Poverty Line (As per Planning Commission estimates)</t>
  </si>
  <si>
    <t>2009-2010</t>
  </si>
  <si>
    <t>(i) 66.95(T)</t>
  </si>
  <si>
    <t xml:space="preserve"> (ii) Male </t>
  </si>
  <si>
    <t>(ii) 73.69(M)</t>
  </si>
  <si>
    <t>(iii) Female</t>
  </si>
  <si>
    <t>(iii) 59.57(F)</t>
  </si>
  <si>
    <t>Gross State Domestic Product (GSDP) at factor cost :</t>
  </si>
  <si>
    <t>2009-10</t>
  </si>
  <si>
    <t>Rs. in crore</t>
  </si>
  <si>
    <t>(i) At current prices</t>
  </si>
  <si>
    <t>(ii) At constant (2004-05) prices</t>
  </si>
  <si>
    <t>Net  State Domestic Product (NSDP) at factor cost</t>
  </si>
  <si>
    <t>Per Capita NSDP</t>
  </si>
  <si>
    <t>Rupees</t>
  </si>
  <si>
    <t>51881</t>
  </si>
  <si>
    <t>Index of Agricultural Production (Base: Triennium ending 1981-82=100)</t>
  </si>
  <si>
    <t>2009-2010 (P)</t>
  </si>
  <si>
    <t>-</t>
  </si>
  <si>
    <t>Total cropped area</t>
  </si>
  <si>
    <t>2011 census</t>
  </si>
  <si>
    <t>Lakh ha</t>
  </si>
  <si>
    <t>Net area sown</t>
  </si>
  <si>
    <t>Index of Industrial Production (Base : 1993-94=100</t>
  </si>
  <si>
    <t>Post office per lakh population</t>
  </si>
  <si>
    <t>All scheduled commercial banks per lakh population</t>
  </si>
  <si>
    <t>June, 2013</t>
  </si>
  <si>
    <t>Nos.</t>
  </si>
  <si>
    <t>Employment on organized sector</t>
  </si>
  <si>
    <t>2010 (P)</t>
  </si>
  <si>
    <t>'000 Nos.</t>
  </si>
  <si>
    <t>(i) Public Sector</t>
  </si>
  <si>
    <t>20.</t>
  </si>
  <si>
    <t>(ii) Private Sector</t>
  </si>
  <si>
    <t>ABBREVIATIONS USED IN THE BOOK LET</t>
  </si>
  <si>
    <t>Sl.No.</t>
  </si>
  <si>
    <t>Abbreviation</t>
  </si>
  <si>
    <t>Expansion</t>
  </si>
  <si>
    <t>Allahabad Bank</t>
  </si>
  <si>
    <t>Axis Bank Limited</t>
  </si>
  <si>
    <t>Bank of Baroda</t>
  </si>
  <si>
    <t>Bank of India</t>
  </si>
  <si>
    <t>Bank of Maharastra</t>
  </si>
  <si>
    <t>Canara Bank</t>
  </si>
  <si>
    <t>Central Bank of India</t>
  </si>
  <si>
    <t>Housing Development Finance Corporation  Limited</t>
  </si>
  <si>
    <t>Industrial Credit and Investment Corporation of India</t>
  </si>
  <si>
    <t>Industrial Development Bank of India</t>
  </si>
  <si>
    <t>Indian Bank</t>
  </si>
  <si>
    <t>Indian Overseas Bank</t>
  </si>
  <si>
    <t>Indian Post Payment Bank</t>
  </si>
  <si>
    <t>Oriental Bank of Commerce</t>
  </si>
  <si>
    <t>Punjab National Bank</t>
  </si>
  <si>
    <t>State Bank of India</t>
  </si>
  <si>
    <t>Syndicate Bank</t>
  </si>
  <si>
    <t>United Bank of India</t>
  </si>
  <si>
    <t>UCO Bank</t>
  </si>
  <si>
    <t>Union Bank of India</t>
  </si>
  <si>
    <t>Yes Bank</t>
  </si>
  <si>
    <t>P&amp;S</t>
  </si>
  <si>
    <t>Punjab and Sind Bank</t>
  </si>
  <si>
    <t>Arunachal Pradesh State Co-op Apex Bank Ltd.</t>
  </si>
  <si>
    <t xml:space="preserve">Arunachal Pradesh Rural Bank </t>
  </si>
  <si>
    <t>ASCB</t>
  </si>
  <si>
    <t>All Scheduled Commercial Banks</t>
  </si>
  <si>
    <t>Regional Rural Bank</t>
  </si>
  <si>
    <t>North Eastern Development Finance Corporation Ltd.</t>
  </si>
  <si>
    <t>Rural Infrastructure Development Fund</t>
  </si>
  <si>
    <t>NABARD</t>
  </si>
  <si>
    <t xml:space="preserve">National Bank for Agriculture &amp; Rural Development </t>
  </si>
  <si>
    <t>ACP</t>
  </si>
  <si>
    <t>Annual Credit Plan</t>
  </si>
  <si>
    <t>CD Ratio</t>
  </si>
  <si>
    <t>Credit Deposit Ratio (in %)</t>
  </si>
  <si>
    <t>DRI Scheme</t>
  </si>
  <si>
    <t>Differential Rate of Interest Scheme</t>
  </si>
  <si>
    <t>STATE ACHIEVEMENT VERSUS NATIONAL NORMS</t>
  </si>
  <si>
    <t>PARAMETERS</t>
  </si>
  <si>
    <t xml:space="preserve">NATIONAL NORMS </t>
  </si>
  <si>
    <t>31.03.2020</t>
  </si>
  <si>
    <t>30.06.2020</t>
  </si>
  <si>
    <t>C D RATIO</t>
  </si>
  <si>
    <t>CREDIT+INVESTMENT RATIO</t>
  </si>
  <si>
    <t>PRIORITY SECTOR ADVANCES TO TOTAL ADVANCES</t>
  </si>
  <si>
    <t>AGRICULTURE ADVANCES TO TOTAL ADVANCES</t>
  </si>
  <si>
    <t xml:space="preserve">LENDING TO THE WEAKER SECTION </t>
  </si>
  <si>
    <t>Overal CD Ratio</t>
  </si>
  <si>
    <t>as on 30.09.2020  (AMOUNT  IN LAKHS)</t>
  </si>
  <si>
    <t>OPS Total No.</t>
  </si>
  <si>
    <t>OPS Total Amt</t>
  </si>
  <si>
    <t>BAN</t>
  </si>
  <si>
    <t xml:space="preserve"> No.</t>
  </si>
  <si>
    <t>Export</t>
  </si>
  <si>
    <t xml:space="preserve">Education PS </t>
  </si>
  <si>
    <t xml:space="preserve">Housing PS </t>
  </si>
  <si>
    <t xml:space="preserve">Social Infra </t>
  </si>
  <si>
    <t xml:space="preserve">Renewable </t>
  </si>
  <si>
    <t xml:space="preserve">Other PS </t>
  </si>
  <si>
    <t xml:space="preserve">OPS </t>
  </si>
  <si>
    <t>ACP NPA Outstanding (Priority Sector)</t>
  </si>
  <si>
    <t>KCCs for AH and Allied Activities</t>
  </si>
  <si>
    <t>Farm Production</t>
  </si>
  <si>
    <t>Dairy</t>
  </si>
  <si>
    <t xml:space="preserve">Farm Mechanisation </t>
  </si>
  <si>
    <t>Poultry</t>
  </si>
  <si>
    <t>Godown</t>
  </si>
  <si>
    <t>Clinic</t>
  </si>
  <si>
    <t>Other</t>
  </si>
  <si>
    <t>Total IC-Agri O/S</t>
  </si>
  <si>
    <t>Fisheries</t>
  </si>
  <si>
    <t xml:space="preserve">Rupay card activated </t>
  </si>
  <si>
    <t>AH KCC Disbursement</t>
  </si>
  <si>
    <t>AH KCC Outstanding</t>
  </si>
  <si>
    <t>AH KCC Rupay Card Activated</t>
  </si>
  <si>
    <t>Fishery KCC Disbursement</t>
  </si>
  <si>
    <t>Fishery KCC Outstanding</t>
  </si>
  <si>
    <t>Fishery KCC Rupay card activated</t>
  </si>
  <si>
    <t xml:space="preserve">Amt </t>
  </si>
  <si>
    <t>KCC Disbursement</t>
  </si>
  <si>
    <t>KCC Outstanding</t>
  </si>
  <si>
    <t>DISBURSED AMT</t>
  </si>
  <si>
    <t>DISBURSED A/C No.</t>
  </si>
  <si>
    <t>SANCTION A/C No.</t>
  </si>
  <si>
    <t>Sishu No.</t>
  </si>
  <si>
    <t>Sishu Amt</t>
  </si>
  <si>
    <t>Kishore No.</t>
  </si>
  <si>
    <t>Tarun No.</t>
  </si>
  <si>
    <t>Total Mudra No.</t>
  </si>
  <si>
    <t>Total Mudra Amt</t>
  </si>
  <si>
    <t>OS No.</t>
  </si>
  <si>
    <t>NPA No.</t>
  </si>
  <si>
    <t>NPA Amt</t>
  </si>
  <si>
    <t>Kishore</t>
  </si>
  <si>
    <t>Tarun</t>
  </si>
  <si>
    <t>Sishu</t>
  </si>
  <si>
    <t>Total Mudra</t>
  </si>
  <si>
    <t>DISBURSEMENT</t>
  </si>
  <si>
    <t>SEP - I</t>
  </si>
  <si>
    <t>SEP-GROUP</t>
  </si>
  <si>
    <t>SHG</t>
  </si>
  <si>
    <t xml:space="preserve">Women SHG </t>
  </si>
  <si>
    <t xml:space="preserve"> Target </t>
  </si>
  <si>
    <t xml:space="preserve"> Amt.</t>
  </si>
  <si>
    <t xml:space="preserve"> No. of Beneficiary</t>
  </si>
  <si>
    <t>No. of Beneficiary</t>
  </si>
  <si>
    <t>Current Year Disbursed under PMAY</t>
  </si>
  <si>
    <t xml:space="preserve">PMAY O/S </t>
  </si>
  <si>
    <t xml:space="preserve">Housing Loan (PS) O/S </t>
  </si>
  <si>
    <t xml:space="preserve">Housing Loan (NPS) O/S </t>
  </si>
  <si>
    <t xml:space="preserve">Rural Housing Loan O/S </t>
  </si>
  <si>
    <t xml:space="preserve">Housing Loan Eligible under PMAY O/S </t>
  </si>
  <si>
    <t xml:space="preserve">NRLM OS </t>
  </si>
  <si>
    <t>NRLM Irregular</t>
  </si>
  <si>
    <t>NRLM NPA</t>
  </si>
  <si>
    <t xml:space="preserve">NULM OS </t>
  </si>
  <si>
    <t>NULM NPA</t>
  </si>
  <si>
    <t>PMEGP OS</t>
  </si>
  <si>
    <t>PMEGP NPA</t>
  </si>
  <si>
    <t>SHG OS</t>
  </si>
  <si>
    <t>SHG NPA</t>
  </si>
  <si>
    <t>SUI OS</t>
  </si>
  <si>
    <t>SUI NPA</t>
  </si>
  <si>
    <t>NO.</t>
  </si>
  <si>
    <t>AMT</t>
  </si>
  <si>
    <t>Disb. No.</t>
  </si>
  <si>
    <t>Small and Marginal Farmers</t>
  </si>
  <si>
    <t>Scheduled Tribes</t>
  </si>
  <si>
    <t>Self Help Groups</t>
  </si>
  <si>
    <t>PMJDY</t>
  </si>
  <si>
    <t>Others</t>
  </si>
  <si>
    <t>Women Beneficiaries</t>
  </si>
  <si>
    <t>Minority Communities</t>
  </si>
  <si>
    <t>Bankwise Progress under Loans outstanding to MINORITY COMMUNITIES Report of Arunachal Pradesh in the FY-2020-2021 as on date 30-09-2020</t>
  </si>
  <si>
    <t>CHRISTIANS</t>
  </si>
  <si>
    <t>MUSLIMS</t>
  </si>
  <si>
    <t>BUDDHISTS</t>
  </si>
  <si>
    <t>SIKHS</t>
  </si>
  <si>
    <t>ZORASTRIANS</t>
  </si>
  <si>
    <t>JAINS</t>
  </si>
  <si>
    <t>TOTAL LOAN  TO MINORITY</t>
  </si>
  <si>
    <t>Eligible cases under PMJJBY</t>
  </si>
  <si>
    <t>Renewals under PMJJBY</t>
  </si>
  <si>
    <t>Eligible cases under PMSBY</t>
  </si>
  <si>
    <t>Renewals under PMSBY</t>
  </si>
  <si>
    <t>Total Enrolment No.</t>
  </si>
  <si>
    <t>BHIM/UPI</t>
  </si>
  <si>
    <t>BHIM Aadhaar</t>
  </si>
  <si>
    <t>Bharat QR Code</t>
  </si>
  <si>
    <t>IMPS</t>
  </si>
  <si>
    <t>Cards (Debit &amp; Credit)</t>
  </si>
  <si>
    <t>USSD</t>
  </si>
  <si>
    <r>
      <rPr>
        <b/>
        <sz val="12"/>
        <rFont val="Century Gothic"/>
        <family val="2"/>
      </rPr>
      <t>Literacy rate :</t>
    </r>
    <r>
      <rPr>
        <sz val="12"/>
        <rFont val="Century Gothic"/>
        <family val="2"/>
      </rPr>
      <t xml:space="preserve"> (i) Persons</t>
    </r>
  </si>
  <si>
    <t>30.09.2020</t>
  </si>
  <si>
    <t>AS ON 30.09.2020 ( Data in percentage)</t>
  </si>
  <si>
    <t>Details of Banking Profile in the FY 2020-21 as on 30.09.2020</t>
  </si>
  <si>
    <t xml:space="preserve">Savings Linked </t>
  </si>
  <si>
    <t xml:space="preserve">Credit Linked </t>
  </si>
  <si>
    <t>CY Savings Linked</t>
  </si>
  <si>
    <t>CY Credit Linked</t>
  </si>
  <si>
    <t xml:space="preserve"> No</t>
  </si>
  <si>
    <t>Bankwise Progress under JLG Report of Arunachal Pradesh in the FY-2020-2021 as on date 30-09-2020</t>
  </si>
  <si>
    <t>Progress Under Joint Liabilities Group Scheme (JLGS)</t>
  </si>
  <si>
    <t>Bankwise Progress under PMMY (PRADHAN MANTRI MUDRA YOJNA) TOTAL O/S &amp; NPA Report of Arunachal Pradesh in the FY-2020-2021 as on date 30-09-2020</t>
  </si>
  <si>
    <t>Bankwise Progress under PMMY (PRADHAN MANTRI MUDRA YOJNA) -Disbursement Report of Arunachal Pradesh in the FY-2020-2021 as on date 30-09-2020</t>
  </si>
  <si>
    <t>CD Ratio: Districtwise</t>
  </si>
  <si>
    <t>SL No.</t>
  </si>
  <si>
    <t xml:space="preserve">District </t>
  </si>
  <si>
    <t>No of rural branches in district</t>
  </si>
  <si>
    <t>No of camps conducted during the quarter</t>
  </si>
  <si>
    <t>PapumPare</t>
  </si>
  <si>
    <t>EastSiang</t>
  </si>
  <si>
    <t>WestSiang</t>
  </si>
  <si>
    <t>UpperSiang</t>
  </si>
  <si>
    <t>EastKameng</t>
  </si>
  <si>
    <t>WestKameng</t>
  </si>
  <si>
    <t>LowerSubansiri</t>
  </si>
  <si>
    <t>UpperSubansiri</t>
  </si>
  <si>
    <t>KurungKumey</t>
  </si>
  <si>
    <t>DibangValley</t>
  </si>
  <si>
    <t>LowerDibangValley</t>
  </si>
  <si>
    <t>Changlang</t>
  </si>
  <si>
    <t>Longding</t>
  </si>
  <si>
    <t>Namsai</t>
  </si>
  <si>
    <t>Siang</t>
  </si>
  <si>
    <t>KraDaadi</t>
  </si>
  <si>
    <t>Pake Kessang</t>
  </si>
  <si>
    <t>Shiyomi</t>
  </si>
  <si>
    <t>Kamle</t>
  </si>
  <si>
    <t>Lead Bank Name</t>
  </si>
  <si>
    <t>18.03.2020</t>
  </si>
  <si>
    <t>11.09.2020</t>
  </si>
  <si>
    <t>23.01.2020</t>
  </si>
  <si>
    <t>17.08.2020</t>
  </si>
  <si>
    <t>12.08.2020</t>
  </si>
  <si>
    <t>NOT HELD</t>
  </si>
  <si>
    <t>17.03.2020</t>
  </si>
  <si>
    <t>07.09.2020</t>
  </si>
  <si>
    <t>22.01.2020</t>
  </si>
  <si>
    <t>05.02.2020</t>
  </si>
  <si>
    <t>31.08.2020</t>
  </si>
  <si>
    <t>11.08.2020</t>
  </si>
  <si>
    <t>28.02.2020</t>
  </si>
  <si>
    <t>04.03.2020</t>
  </si>
  <si>
    <t>11.03.2020</t>
  </si>
  <si>
    <t>07.08.2020</t>
  </si>
  <si>
    <t>14.08.2020</t>
  </si>
  <si>
    <t>28.07.2020</t>
  </si>
  <si>
    <t>25.08.2020</t>
  </si>
  <si>
    <t>20.08.2020</t>
  </si>
  <si>
    <t>20.03.2020</t>
  </si>
  <si>
    <t>04.08.2020</t>
  </si>
  <si>
    <t>BANK BRANCHES/CSPs IN BLOCK LEVEL</t>
  </si>
  <si>
    <t>District</t>
  </si>
  <si>
    <t>Block</t>
  </si>
  <si>
    <t>BC/CSP</t>
  </si>
  <si>
    <t>Boleng</t>
  </si>
  <si>
    <t>SBI-BC-SUSHRUSHA-CSP</t>
  </si>
  <si>
    <t>Kaying</t>
  </si>
  <si>
    <t>Pangin</t>
  </si>
  <si>
    <t>Rebo Perging</t>
  </si>
  <si>
    <t>X</t>
  </si>
  <si>
    <t>Riga</t>
  </si>
  <si>
    <t>SBI-BC-NICT-CSP</t>
  </si>
  <si>
    <t>Rumgong</t>
  </si>
  <si>
    <t>Geku</t>
  </si>
  <si>
    <t>Jengging</t>
  </si>
  <si>
    <t>APEX</t>
  </si>
  <si>
    <t>Mariyang</t>
  </si>
  <si>
    <t>SBI-CSP</t>
  </si>
  <si>
    <t>Singa</t>
  </si>
  <si>
    <t>Tuting</t>
  </si>
  <si>
    <t>Yingkiong</t>
  </si>
  <si>
    <t>Mebo</t>
  </si>
  <si>
    <t>Pasighat</t>
  </si>
  <si>
    <t>Ruksin</t>
  </si>
  <si>
    <t>Aalo</t>
  </si>
  <si>
    <t>Aalo East</t>
  </si>
  <si>
    <t>Aalo West</t>
  </si>
  <si>
    <t>Bagra</t>
  </si>
  <si>
    <t xml:space="preserve">SBI CSP IDENTIFIED </t>
  </si>
  <si>
    <t>Darak</t>
  </si>
  <si>
    <t>Kamba</t>
  </si>
  <si>
    <t>Liromoba</t>
  </si>
  <si>
    <t>Papumpare</t>
  </si>
  <si>
    <t>Balijan</t>
  </si>
  <si>
    <t>Borum</t>
  </si>
  <si>
    <t>SBI CSP IDENTIFIED</t>
  </si>
  <si>
    <t>Kimin</t>
  </si>
  <si>
    <t>Doimukh</t>
  </si>
  <si>
    <t>Mengio</t>
  </si>
  <si>
    <t>Sagalee</t>
  </si>
  <si>
    <t>SBI-BC-PAYPOINT-CSP</t>
  </si>
  <si>
    <t>Naharlagun</t>
  </si>
  <si>
    <t>Banderdewa</t>
  </si>
  <si>
    <t>Yachuli</t>
  </si>
  <si>
    <t>Pistana</t>
  </si>
  <si>
    <t>Hong Hari</t>
  </si>
  <si>
    <t>Ziro</t>
  </si>
  <si>
    <t>Ziro-I</t>
  </si>
  <si>
    <t>SBI-BC-SAVE</t>
  </si>
  <si>
    <t>Ziro-II</t>
  </si>
  <si>
    <t>Daporijo</t>
  </si>
  <si>
    <t>Dumporijo</t>
  </si>
  <si>
    <t>Baririjo</t>
  </si>
  <si>
    <t>Chetam</t>
  </si>
  <si>
    <t>SBI-CSP-SAVE</t>
  </si>
  <si>
    <t>Giba</t>
  </si>
  <si>
    <t>Nacho</t>
  </si>
  <si>
    <t>Payeng</t>
  </si>
  <si>
    <t>Siyum</t>
  </si>
  <si>
    <t>Taliha</t>
  </si>
  <si>
    <t>Limeking</t>
  </si>
  <si>
    <t>Kurung Kume</t>
  </si>
  <si>
    <t>Damin</t>
  </si>
  <si>
    <t>Koloriang</t>
  </si>
  <si>
    <t>Nayapin</t>
  </si>
  <si>
    <t>Parsiparlo</t>
  </si>
  <si>
    <t>Sangram</t>
  </si>
  <si>
    <t>Sarli</t>
  </si>
  <si>
    <t>Kra Dadi</t>
  </si>
  <si>
    <t>Chambang</t>
  </si>
  <si>
    <t>Gangte</t>
  </si>
  <si>
    <t>Palin</t>
  </si>
  <si>
    <t>Pip Sorang</t>
  </si>
  <si>
    <t>Tali</t>
  </si>
  <si>
    <t>Yangte</t>
  </si>
  <si>
    <t>Bameng</t>
  </si>
  <si>
    <t>Bana</t>
  </si>
  <si>
    <t>Chayangtajo</t>
  </si>
  <si>
    <t>SBI-CSP(UP)</t>
  </si>
  <si>
    <t>Khenewa</t>
  </si>
  <si>
    <t>Sawa</t>
  </si>
  <si>
    <t>Pipu</t>
  </si>
  <si>
    <t>Seppa</t>
  </si>
  <si>
    <t>Bomdila</t>
  </si>
  <si>
    <t>Dirang</t>
  </si>
  <si>
    <t>Kalaktang</t>
  </si>
  <si>
    <t>Nafra</t>
  </si>
  <si>
    <t>Rupa</t>
  </si>
  <si>
    <t>Singchung</t>
  </si>
  <si>
    <t>SBI (Tengavalley )</t>
  </si>
  <si>
    <t>Thrizino</t>
  </si>
  <si>
    <t>Kitpi</t>
  </si>
  <si>
    <t>Lumla</t>
  </si>
  <si>
    <t xml:space="preserve">Jang </t>
  </si>
  <si>
    <t xml:space="preserve">Mukto </t>
  </si>
  <si>
    <t>Zemithang</t>
  </si>
  <si>
    <t>Dadam</t>
  </si>
  <si>
    <t>Khonsa</t>
  </si>
  <si>
    <t>Laju</t>
  </si>
  <si>
    <t>Namsang</t>
  </si>
  <si>
    <t>Chowkham</t>
  </si>
  <si>
    <t>Lekang</t>
  </si>
  <si>
    <t>Kanubari</t>
  </si>
  <si>
    <t>Niausa</t>
  </si>
  <si>
    <t>Pangsu</t>
  </si>
  <si>
    <t>CSP-SBI</t>
  </si>
  <si>
    <t>Wakka</t>
  </si>
  <si>
    <t>Tezu</t>
  </si>
  <si>
    <t>Wakro</t>
  </si>
  <si>
    <t>Bordumsa</t>
  </si>
  <si>
    <t>SBI, APEX</t>
  </si>
  <si>
    <t>Diyun</t>
  </si>
  <si>
    <t>Khagam Miao</t>
  </si>
  <si>
    <t>Khimiyang</t>
  </si>
  <si>
    <t>Manmao</t>
  </si>
  <si>
    <t>Nampong</t>
  </si>
  <si>
    <t>Vijay Nagar</t>
  </si>
  <si>
    <t>Jairampur</t>
  </si>
  <si>
    <t>Kharsang</t>
  </si>
  <si>
    <t>Miao</t>
  </si>
  <si>
    <t>Yaldam</t>
  </si>
  <si>
    <t>Chaglagam</t>
  </si>
  <si>
    <t>Hawai</t>
  </si>
  <si>
    <t>Hawai Walong</t>
  </si>
  <si>
    <t>Hayuliang</t>
  </si>
  <si>
    <t>Manchal</t>
  </si>
  <si>
    <t>Dambuk</t>
  </si>
  <si>
    <t>Hunli</t>
  </si>
  <si>
    <t>Roing Kononu</t>
  </si>
  <si>
    <t>Anelih Arzo</t>
  </si>
  <si>
    <t>Anini Alinaye Mipi</t>
  </si>
  <si>
    <t>Etalin Malinye</t>
  </si>
  <si>
    <t>27.11.2020</t>
  </si>
  <si>
    <t>25.11.2020</t>
  </si>
  <si>
    <t>24.11.2020</t>
  </si>
  <si>
    <t>05.11.2020</t>
  </si>
  <si>
    <t>Pakke Kessang</t>
  </si>
  <si>
    <t>Shi Yomi</t>
  </si>
  <si>
    <t>QUARTERLY REPORT ON CONDUCT OF CAMPS BY RURAL BRANCHES OF BANKS FOR 30.09.2020</t>
  </si>
  <si>
    <t>STATUS OF DCC &amp; DLRC MEETING AS ON 30.09.2020</t>
  </si>
  <si>
    <t>Bankwise Annual Credit Plan (ACP) Priority Sector (PS) Target for Arunachal Pradesh in the Financial Year   2020-2021</t>
  </si>
  <si>
    <t>Lead Bank responsibility assigned by RBI on 25.09.2020</t>
  </si>
  <si>
    <t>Atma Nirbhar Package Report</t>
  </si>
  <si>
    <t>Unbanked Villages Status</t>
  </si>
  <si>
    <t>(Rs. in lacs)</t>
  </si>
  <si>
    <t>GECL</t>
  </si>
  <si>
    <t>Street Vendor</t>
  </si>
  <si>
    <t>KCC</t>
  </si>
  <si>
    <t>PMAY</t>
  </si>
  <si>
    <t>Eligible</t>
  </si>
  <si>
    <t>Sanctioned</t>
  </si>
  <si>
    <t>P&amp;SB</t>
  </si>
  <si>
    <t>Union Bank</t>
  </si>
  <si>
    <t>Bandhan Bank</t>
  </si>
  <si>
    <t>IndusInd</t>
  </si>
  <si>
    <t>YES Bank</t>
  </si>
  <si>
    <t>APSCAB</t>
  </si>
  <si>
    <t>LEPARADA</t>
  </si>
  <si>
    <t>Basar</t>
  </si>
  <si>
    <t>Piri</t>
  </si>
  <si>
    <t>New Bam</t>
  </si>
  <si>
    <t>Old Bam</t>
  </si>
  <si>
    <t>Tirbin</t>
  </si>
  <si>
    <t>Sodo Doke</t>
  </si>
  <si>
    <t>WEST SIANG</t>
  </si>
  <si>
    <t>Yomcha</t>
  </si>
  <si>
    <t>Pagi Gamlin</t>
  </si>
  <si>
    <t>Kadai</t>
  </si>
  <si>
    <t>Laggi Gamlin</t>
  </si>
  <si>
    <t>Rumgong H.Q.</t>
  </si>
  <si>
    <t>Molom</t>
  </si>
  <si>
    <t>Yasing</t>
  </si>
  <si>
    <t>Bingung</t>
  </si>
  <si>
    <t>SHI YOMI</t>
  </si>
  <si>
    <t>Monigong</t>
  </si>
  <si>
    <t>Pongte</t>
  </si>
  <si>
    <t>UPPER SUBANSIRI</t>
  </si>
  <si>
    <t>Dui</t>
  </si>
  <si>
    <t>Sarta</t>
  </si>
  <si>
    <t>Dagu</t>
  </si>
  <si>
    <t>Ketha</t>
  </si>
  <si>
    <t>Goiliang</t>
  </si>
  <si>
    <t>Ekke</t>
  </si>
  <si>
    <t>Kicherai</t>
  </si>
  <si>
    <t>Pirong</t>
  </si>
  <si>
    <t>Bogia Siyum</t>
  </si>
  <si>
    <t>Rava</t>
  </si>
  <si>
    <t>EAST KAMENG</t>
  </si>
  <si>
    <t>Gyawe Purang</t>
  </si>
  <si>
    <t>Laimoya</t>
  </si>
  <si>
    <t>Serewa</t>
  </si>
  <si>
    <t>Kampu</t>
  </si>
  <si>
    <t>Pakoti</t>
  </si>
  <si>
    <t>Rokjiwa  (Rapipu)</t>
  </si>
  <si>
    <t>Mogkhra</t>
  </si>
  <si>
    <t>Mebuwa  -  III</t>
  </si>
  <si>
    <t>Mebuwa  -  II</t>
  </si>
  <si>
    <t>Mebuwa  -  I</t>
  </si>
  <si>
    <t>Weshy</t>
  </si>
  <si>
    <t>Nichoba</t>
  </si>
  <si>
    <t>WEST KAMENG</t>
  </si>
  <si>
    <t>Balemu</t>
  </si>
  <si>
    <t>Painaktang</t>
  </si>
  <si>
    <t>Sera Village</t>
  </si>
  <si>
    <t>Pedung (New Bomdila)</t>
  </si>
  <si>
    <t>Dibbin</t>
  </si>
  <si>
    <t>Dishing</t>
  </si>
  <si>
    <t>TAWANG CIRCLE</t>
  </si>
  <si>
    <t>Famla</t>
  </si>
  <si>
    <t>Pamaghar</t>
  </si>
  <si>
    <t>Lamrong</t>
  </si>
  <si>
    <t>Bumteng</t>
  </si>
  <si>
    <t>Tawang Gompa</t>
  </si>
  <si>
    <t>Gyangong Ani Gompa</t>
  </si>
  <si>
    <t>Bramadungchung</t>
  </si>
  <si>
    <t>Kibithoo</t>
  </si>
  <si>
    <t>Hot Spring</t>
  </si>
  <si>
    <t>Dhanbari</t>
  </si>
  <si>
    <t>Yakung</t>
  </si>
  <si>
    <t>Krowti</t>
  </si>
  <si>
    <t>Kundan</t>
  </si>
  <si>
    <t>LOWER DIBANG VALLEY</t>
  </si>
  <si>
    <t>Koronu</t>
  </si>
  <si>
    <t>Haru Pahar T.E.</t>
  </si>
  <si>
    <t>Bhismaknagar</t>
  </si>
  <si>
    <t>Balini</t>
  </si>
  <si>
    <t>Ithini</t>
  </si>
  <si>
    <t>Roing</t>
  </si>
  <si>
    <t>Malek</t>
  </si>
  <si>
    <t>Britgong</t>
  </si>
  <si>
    <t>DIBANG VALLEY</t>
  </si>
  <si>
    <t>Anelih</t>
  </si>
  <si>
    <t>Wanli</t>
  </si>
  <si>
    <t>Awoka</t>
  </si>
  <si>
    <t>KURUNG KUMEY</t>
  </si>
  <si>
    <t>Koropu</t>
  </si>
  <si>
    <t>Furung</t>
  </si>
  <si>
    <t>Malo</t>
  </si>
  <si>
    <t>Sape</t>
  </si>
  <si>
    <t>Fua</t>
  </si>
  <si>
    <t>Tate</t>
  </si>
  <si>
    <t>Rakte</t>
  </si>
  <si>
    <t>Dome</t>
  </si>
  <si>
    <t>Chimpu</t>
  </si>
  <si>
    <t>Relung</t>
  </si>
  <si>
    <t>Nyapin</t>
  </si>
  <si>
    <t>Boksa</t>
  </si>
  <si>
    <t>Hote</t>
  </si>
  <si>
    <t>Rate</t>
  </si>
  <si>
    <t>Maching</t>
  </si>
  <si>
    <t>Paji(Bodoriang)</t>
  </si>
  <si>
    <t>Leyang</t>
  </si>
  <si>
    <t>Panung</t>
  </si>
  <si>
    <t>Sona</t>
  </si>
  <si>
    <t>LOWER SUBANSIRI</t>
  </si>
  <si>
    <t>Old Ziro</t>
  </si>
  <si>
    <t>Bolya</t>
  </si>
  <si>
    <t>Namsang H.Q.</t>
  </si>
  <si>
    <t>UPPER SIANG</t>
  </si>
  <si>
    <t>Katan</t>
  </si>
  <si>
    <t>Padu Abong</t>
  </si>
  <si>
    <t>Bomdo</t>
  </si>
  <si>
    <t>Halleng</t>
  </si>
  <si>
    <t>Pugging</t>
  </si>
  <si>
    <t>Gobuk</t>
  </si>
  <si>
    <t>Gette</t>
  </si>
  <si>
    <t>Gelling</t>
  </si>
  <si>
    <t>Gelling H.Q.</t>
  </si>
  <si>
    <t>Bona</t>
  </si>
  <si>
    <t>Bishing</t>
  </si>
  <si>
    <t>Mayum</t>
  </si>
  <si>
    <t>Atma Nirbhar Package Report as on 30.11.2020</t>
  </si>
  <si>
    <t>07.12.2020</t>
  </si>
  <si>
    <t>07.12.2021</t>
  </si>
  <si>
    <t>07.12.2022</t>
  </si>
  <si>
    <t>DT NAME</t>
  </si>
  <si>
    <t>SDT NAME</t>
  </si>
  <si>
    <t>IndusInd Bank Limited</t>
  </si>
  <si>
    <t>North East Small Finance Bank</t>
  </si>
  <si>
    <t>6 to 12</t>
  </si>
  <si>
    <t>26 to 28</t>
  </si>
  <si>
    <t>29 to 30</t>
  </si>
  <si>
    <t>34 to 35</t>
  </si>
  <si>
    <t>45 to 46</t>
  </si>
  <si>
    <t>53 to 55</t>
  </si>
  <si>
    <t>.00.</t>
  </si>
  <si>
    <t>Details of Banking Profile in the FY 2020-21 as on 30.06.2020</t>
  </si>
  <si>
    <t>10.12.2020</t>
  </si>
  <si>
    <t>BANKWISE ACP TARGETS REPORT OF ARUNACHAL PRADESH FOR THE FINANCIAL YEAR 2020-2021</t>
  </si>
  <si>
    <t>(RUPEES IN LAKHS)</t>
  </si>
  <si>
    <t>Crop Loan</t>
  </si>
  <si>
    <t xml:space="preserve">Forestry &amp; wasteland Dev. </t>
  </si>
  <si>
    <t>Water Resources</t>
  </si>
  <si>
    <t>Farm Mechanization</t>
  </si>
  <si>
    <t>Plantation &amp; Horticulture</t>
  </si>
  <si>
    <t xml:space="preserve">Fishery </t>
  </si>
  <si>
    <t>Farm Credit Others</t>
  </si>
  <si>
    <t>Agri. Infra</t>
  </si>
  <si>
    <t>Agri Total</t>
  </si>
  <si>
    <t xml:space="preserve">Micro </t>
  </si>
  <si>
    <t xml:space="preserve">Small </t>
  </si>
  <si>
    <t xml:space="preserve">Others under MSMEs </t>
  </si>
  <si>
    <t xml:space="preserve">MSME Total </t>
  </si>
  <si>
    <t>TL  No.</t>
  </si>
  <si>
    <t>TL Amt.</t>
  </si>
  <si>
    <t>WC No.</t>
  </si>
  <si>
    <t>WC Amt.</t>
  </si>
  <si>
    <t>Export Credit</t>
  </si>
  <si>
    <t>Education (PS)</t>
  </si>
  <si>
    <t>Housing (PS)</t>
  </si>
  <si>
    <t>Social Infra</t>
  </si>
  <si>
    <t>Renewable Energy</t>
  </si>
  <si>
    <t>Informal Credit</t>
  </si>
  <si>
    <t xml:space="preserve">Loans to weaker </t>
  </si>
  <si>
    <t>Other Priority Sector Total</t>
  </si>
  <si>
    <t>Bankwise ACP Target 2020-2021</t>
  </si>
  <si>
    <t>64 to 69</t>
  </si>
  <si>
    <t>Other Priority Total Sector</t>
  </si>
  <si>
    <t>12.01.2021</t>
  </si>
  <si>
    <t>Sr.No.</t>
  </si>
  <si>
    <t>VILAGE NAME</t>
  </si>
  <si>
    <t>Banks allotted for coverage</t>
  </si>
  <si>
    <t>Unbanked villages of Arunachal Pradesh as on 31.12.2020</t>
  </si>
  <si>
    <t>TOT  POP</t>
  </si>
  <si>
    <t>59 to 60</t>
  </si>
  <si>
    <t>61 to 63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</si>
</sst>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rgb="FF000000"/>
      <name val="Bernard MT Condensed"/>
      <family val="1"/>
    </font>
    <font>
      <b/>
      <sz val="14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2"/>
      <color rgb="FF000000"/>
      <name val="Bernard MT Condensed"/>
      <family val="1"/>
    </font>
    <font>
      <sz val="14"/>
      <color rgb="FF000000"/>
      <name val="Bernard MT Condensed"/>
      <family val="1"/>
    </font>
    <font>
      <sz val="18"/>
      <color rgb="FF000000"/>
      <name val="Bernard MT Condensed"/>
      <family val="1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7" fillId="0" borderId="0"/>
    <xf numFmtId="0" fontId="7" fillId="0" borderId="0"/>
  </cellStyleXfs>
  <cellXfs count="6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wrapText="1"/>
    </xf>
    <xf numFmtId="0" fontId="0" fillId="0" borderId="0" xfId="0" applyAlignment="1"/>
    <xf numFmtId="0" fontId="0" fillId="0" borderId="8" xfId="0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3" xfId="0" applyBorder="1"/>
    <xf numFmtId="0" fontId="1" fillId="0" borderId="1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wrapText="1"/>
    </xf>
    <xf numFmtId="0" fontId="3" fillId="0" borderId="0" xfId="0" applyFont="1"/>
    <xf numFmtId="0" fontId="1" fillId="0" borderId="24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2" fontId="11" fillId="0" borderId="3" xfId="0" applyNumberFormat="1" applyFont="1" applyBorder="1" applyAlignment="1">
      <alignment wrapText="1"/>
    </xf>
    <xf numFmtId="2" fontId="11" fillId="0" borderId="14" xfId="0" applyNumberFormat="1" applyFont="1" applyBorder="1" applyAlignment="1">
      <alignment wrapText="1"/>
    </xf>
    <xf numFmtId="2" fontId="11" fillId="0" borderId="8" xfId="0" applyNumberFormat="1" applyFont="1" applyBorder="1" applyAlignment="1">
      <alignment wrapText="1"/>
    </xf>
    <xf numFmtId="2" fontId="10" fillId="0" borderId="8" xfId="0" applyNumberFormat="1" applyFont="1" applyBorder="1" applyAlignment="1">
      <alignment wrapText="1"/>
    </xf>
    <xf numFmtId="0" fontId="12" fillId="2" borderId="0" xfId="0" applyFont="1" applyFill="1" applyBorder="1" applyAlignment="1"/>
    <xf numFmtId="0" fontId="5" fillId="0" borderId="1" xfId="0" applyFont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15" xfId="0" applyBorder="1"/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8" xfId="0" applyFill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2" fontId="0" fillId="0" borderId="0" xfId="0" applyNumberFormat="1"/>
    <xf numFmtId="0" fontId="0" fillId="2" borderId="0" xfId="0" applyFill="1"/>
    <xf numFmtId="0" fontId="0" fillId="0" borderId="24" xfId="0" applyBorder="1" applyAlignment="1">
      <alignment wrapText="1"/>
    </xf>
    <xf numFmtId="0" fontId="1" fillId="0" borderId="12" xfId="0" applyFont="1" applyBorder="1"/>
    <xf numFmtId="0" fontId="1" fillId="0" borderId="2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8" xfId="0" applyNumberForma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2" fontId="0" fillId="0" borderId="3" xfId="0" applyNumberFormat="1" applyBorder="1"/>
    <xf numFmtId="2" fontId="1" fillId="0" borderId="3" xfId="0" applyNumberFormat="1" applyFont="1" applyBorder="1"/>
    <xf numFmtId="0" fontId="0" fillId="0" borderId="0" xfId="0"/>
    <xf numFmtId="0" fontId="1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right" vertical="center" wrapText="1"/>
    </xf>
    <xf numFmtId="2" fontId="16" fillId="2" borderId="3" xfId="0" applyNumberFormat="1" applyFont="1" applyFill="1" applyBorder="1" applyAlignment="1">
      <alignment horizontal="right" vertical="center" wrapText="1"/>
    </xf>
    <xf numFmtId="2" fontId="16" fillId="2" borderId="20" xfId="0" applyNumberFormat="1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24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/>
    <xf numFmtId="2" fontId="1" fillId="0" borderId="3" xfId="0" applyNumberFormat="1" applyFont="1" applyFill="1" applyBorder="1" applyAlignment="1">
      <alignment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wrapText="1"/>
    </xf>
    <xf numFmtId="2" fontId="0" fillId="0" borderId="14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1" fontId="5" fillId="0" borderId="16" xfId="0" applyNumberFormat="1" applyFont="1" applyBorder="1" applyAlignment="1">
      <alignment horizontal="center" wrapText="1"/>
    </xf>
    <xf numFmtId="1" fontId="5" fillId="0" borderId="24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/>
    <xf numFmtId="2" fontId="0" fillId="2" borderId="1" xfId="0" applyNumberFormat="1" applyFill="1" applyBorder="1" applyAlignment="1">
      <alignment wrapText="1"/>
    </xf>
    <xf numFmtId="2" fontId="0" fillId="2" borderId="8" xfId="0" applyNumberFormat="1" applyFill="1" applyBorder="1" applyAlignment="1">
      <alignment wrapText="1"/>
    </xf>
    <xf numFmtId="2" fontId="0" fillId="2" borderId="3" xfId="0" applyNumberFormat="1" applyFill="1" applyBorder="1"/>
    <xf numFmtId="0" fontId="1" fillId="2" borderId="3" xfId="0" applyFont="1" applyFill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21" fillId="5" borderId="3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21" fillId="3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/>
    <xf numFmtId="2" fontId="1" fillId="0" borderId="12" xfId="0" applyNumberFormat="1" applyFont="1" applyFill="1" applyBorder="1"/>
    <xf numFmtId="0" fontId="22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1" fontId="0" fillId="0" borderId="3" xfId="0" applyNumberFormat="1" applyBorder="1"/>
    <xf numFmtId="1" fontId="1" fillId="0" borderId="1" xfId="0" applyNumberFormat="1" applyFont="1" applyBorder="1" applyAlignment="1">
      <alignment wrapText="1"/>
    </xf>
    <xf numFmtId="1" fontId="1" fillId="0" borderId="3" xfId="0" applyNumberFormat="1" applyFont="1" applyBorder="1"/>
    <xf numFmtId="0" fontId="5" fillId="0" borderId="16" xfId="0" applyFont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wrapText="1"/>
    </xf>
    <xf numFmtId="1" fontId="5" fillId="2" borderId="24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wrapText="1"/>
    </xf>
    <xf numFmtId="1" fontId="5" fillId="2" borderId="16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wrapText="1"/>
    </xf>
    <xf numFmtId="0" fontId="0" fillId="0" borderId="0" xfId="0"/>
    <xf numFmtId="0" fontId="20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0" fillId="2" borderId="20" xfId="0" applyFill="1" applyBorder="1"/>
    <xf numFmtId="0" fontId="0" fillId="0" borderId="0" xfId="0" applyAlignment="1">
      <alignment vertical="center"/>
    </xf>
    <xf numFmtId="2" fontId="1" fillId="0" borderId="16" xfId="0" applyNumberFormat="1" applyFont="1" applyBorder="1" applyAlignment="1">
      <alignment horizontal="right" wrapText="1"/>
    </xf>
    <xf numFmtId="0" fontId="1" fillId="2" borderId="0" xfId="0" applyFont="1" applyFill="1"/>
    <xf numFmtId="0" fontId="0" fillId="0" borderId="3" xfId="0" applyBorder="1" applyAlignment="1">
      <alignment horizontal="center"/>
    </xf>
    <xf numFmtId="0" fontId="25" fillId="0" borderId="3" xfId="0" applyNumberFormat="1" applyFont="1" applyBorder="1" applyAlignment="1">
      <alignment vertical="center"/>
    </xf>
    <xf numFmtId="0" fontId="25" fillId="2" borderId="3" xfId="0" applyNumberFormat="1" applyFont="1" applyFill="1" applyBorder="1" applyAlignment="1">
      <alignment vertical="center"/>
    </xf>
    <xf numFmtId="0" fontId="0" fillId="2" borderId="3" xfId="0" applyFont="1" applyFill="1" applyBorder="1"/>
    <xf numFmtId="0" fontId="19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left" wrapText="1"/>
    </xf>
    <xf numFmtId="2" fontId="0" fillId="0" borderId="1" xfId="0" applyNumberFormat="1" applyFont="1" applyBorder="1" applyAlignment="1">
      <alignment horizontal="right" wrapText="1"/>
    </xf>
    <xf numFmtId="0" fontId="0" fillId="0" borderId="3" xfId="0" applyFont="1" applyBorder="1"/>
    <xf numFmtId="2" fontId="0" fillId="0" borderId="3" xfId="0" applyNumberFormat="1" applyFont="1" applyBorder="1"/>
    <xf numFmtId="0" fontId="1" fillId="2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2" fontId="1" fillId="0" borderId="24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31" fillId="5" borderId="3" xfId="4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left"/>
    </xf>
    <xf numFmtId="0" fontId="30" fillId="0" borderId="3" xfId="0" applyFont="1" applyFill="1" applyBorder="1"/>
    <xf numFmtId="1" fontId="30" fillId="0" borderId="3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0" fontId="30" fillId="0" borderId="20" xfId="0" applyFont="1" applyFill="1" applyBorder="1"/>
    <xf numFmtId="0" fontId="30" fillId="0" borderId="20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0" fillId="0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1" fillId="2" borderId="28" xfId="0" applyFont="1" applyFill="1" applyBorder="1" applyAlignment="1">
      <alignment horizontal="center" wrapText="1"/>
    </xf>
    <xf numFmtId="0" fontId="31" fillId="2" borderId="9" xfId="0" applyFont="1" applyFill="1" applyBorder="1" applyAlignment="1">
      <alignment horizontal="center" wrapText="1"/>
    </xf>
    <xf numFmtId="0" fontId="31" fillId="2" borderId="3" xfId="0" applyFont="1" applyFill="1" applyBorder="1"/>
    <xf numFmtId="0" fontId="38" fillId="2" borderId="16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wrapText="1"/>
    </xf>
    <xf numFmtId="0" fontId="39" fillId="2" borderId="7" xfId="0" applyFont="1" applyFill="1" applyBorder="1" applyAlignment="1">
      <alignment wrapText="1"/>
    </xf>
    <xf numFmtId="0" fontId="39" fillId="2" borderId="8" xfId="0" applyFont="1" applyFill="1" applyBorder="1" applyAlignment="1">
      <alignment wrapText="1"/>
    </xf>
    <xf numFmtId="0" fontId="39" fillId="2" borderId="3" xfId="0" applyFont="1" applyFill="1" applyBorder="1" applyAlignment="1">
      <alignment wrapText="1"/>
    </xf>
    <xf numFmtId="0" fontId="38" fillId="2" borderId="1" xfId="0" applyFont="1" applyFill="1" applyBorder="1" applyAlignment="1">
      <alignment wrapText="1"/>
    </xf>
    <xf numFmtId="0" fontId="38" fillId="2" borderId="24" xfId="0" applyFont="1" applyFill="1" applyBorder="1" applyAlignment="1">
      <alignment wrapText="1"/>
    </xf>
    <xf numFmtId="0" fontId="38" fillId="2" borderId="16" xfId="0" applyFont="1" applyFill="1" applyBorder="1" applyAlignment="1">
      <alignment wrapText="1"/>
    </xf>
    <xf numFmtId="0" fontId="1" fillId="2" borderId="3" xfId="3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/>
    </xf>
    <xf numFmtId="0" fontId="27" fillId="2" borderId="3" xfId="3" applyFont="1" applyFill="1" applyBorder="1" applyAlignment="1">
      <alignment horizontal="center"/>
    </xf>
    <xf numFmtId="0" fontId="27" fillId="2" borderId="3" xfId="3" applyFont="1" applyFill="1" applyBorder="1"/>
    <xf numFmtId="1" fontId="27" fillId="2" borderId="3" xfId="0" applyNumberFormat="1" applyFont="1" applyFill="1" applyBorder="1" applyAlignment="1">
      <alignment horizontal="right" wrapText="1"/>
    </xf>
    <xf numFmtId="1" fontId="27" fillId="2" borderId="3" xfId="3" applyNumberFormat="1" applyFont="1" applyFill="1" applyBorder="1" applyAlignment="1">
      <alignment horizontal="right"/>
    </xf>
    <xf numFmtId="2" fontId="27" fillId="2" borderId="3" xfId="0" applyNumberFormat="1" applyFont="1" applyFill="1" applyBorder="1" applyAlignment="1">
      <alignment horizontal="right" wrapText="1"/>
    </xf>
    <xf numFmtId="2" fontId="27" fillId="2" borderId="3" xfId="3" applyNumberFormat="1" applyFont="1" applyFill="1" applyBorder="1" applyAlignment="1">
      <alignment horizontal="right"/>
    </xf>
    <xf numFmtId="0" fontId="27" fillId="2" borderId="15" xfId="3" applyFont="1" applyFill="1" applyBorder="1" applyAlignment="1">
      <alignment horizontal="center"/>
    </xf>
    <xf numFmtId="0" fontId="27" fillId="2" borderId="15" xfId="3" applyFont="1" applyFill="1" applyBorder="1"/>
    <xf numFmtId="2" fontId="27" fillId="2" borderId="16" xfId="0" applyNumberFormat="1" applyFont="1" applyFill="1" applyBorder="1" applyAlignment="1">
      <alignment horizontal="right" wrapText="1"/>
    </xf>
    <xf numFmtId="2" fontId="27" fillId="2" borderId="15" xfId="3" applyNumberFormat="1" applyFont="1" applyFill="1" applyBorder="1" applyAlignment="1">
      <alignment horizontal="right"/>
    </xf>
    <xf numFmtId="2" fontId="27" fillId="2" borderId="1" xfId="0" applyNumberFormat="1" applyFont="1" applyFill="1" applyBorder="1" applyAlignment="1">
      <alignment horizontal="right" wrapText="1"/>
    </xf>
    <xf numFmtId="0" fontId="27" fillId="2" borderId="12" xfId="3" applyFont="1" applyFill="1" applyBorder="1" applyAlignment="1">
      <alignment horizontal="center"/>
    </xf>
    <xf numFmtId="0" fontId="27" fillId="2" borderId="12" xfId="3" applyFont="1" applyFill="1" applyBorder="1"/>
    <xf numFmtId="2" fontId="27" fillId="2" borderId="24" xfId="0" applyNumberFormat="1" applyFont="1" applyFill="1" applyBorder="1" applyAlignment="1">
      <alignment horizontal="right" wrapText="1"/>
    </xf>
    <xf numFmtId="2" fontId="27" fillId="2" borderId="12" xfId="3" applyNumberFormat="1" applyFont="1" applyFill="1" applyBorder="1" applyAlignment="1">
      <alignment horizontal="right"/>
    </xf>
    <xf numFmtId="0" fontId="21" fillId="2" borderId="3" xfId="0" applyFont="1" applyFill="1" applyBorder="1" applyAlignment="1">
      <alignment horizontal="center" vertical="center"/>
    </xf>
    <xf numFmtId="2" fontId="39" fillId="2" borderId="3" xfId="0" applyNumberFormat="1" applyFont="1" applyFill="1" applyBorder="1" applyAlignment="1">
      <alignment wrapText="1"/>
    </xf>
    <xf numFmtId="2" fontId="21" fillId="2" borderId="3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/>
    </xf>
    <xf numFmtId="0" fontId="21" fillId="2" borderId="3" xfId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wrapText="1"/>
    </xf>
    <xf numFmtId="2" fontId="38" fillId="2" borderId="3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wrapText="1"/>
    </xf>
    <xf numFmtId="2" fontId="22" fillId="2" borderId="3" xfId="0" applyNumberFormat="1" applyFont="1" applyFill="1" applyBorder="1" applyAlignment="1">
      <alignment horizontal="right" vertical="center"/>
    </xf>
    <xf numFmtId="2" fontId="0" fillId="0" borderId="3" xfId="0" applyNumberFormat="1" applyFont="1" applyBorder="1" applyAlignment="1">
      <alignment wrapText="1"/>
    </xf>
    <xf numFmtId="2" fontId="0" fillId="2" borderId="3" xfId="0" applyNumberFormat="1" applyFont="1" applyFill="1" applyBorder="1" applyAlignment="1">
      <alignment wrapText="1"/>
    </xf>
    <xf numFmtId="2" fontId="38" fillId="2" borderId="3" xfId="0" applyNumberFormat="1" applyFont="1" applyFill="1" applyBorder="1" applyAlignment="1">
      <alignment horizontal="right" wrapText="1"/>
    </xf>
    <xf numFmtId="2" fontId="22" fillId="2" borderId="3" xfId="0" applyNumberFormat="1" applyFont="1" applyFill="1" applyBorder="1" applyAlignment="1">
      <alignment horizontal="right"/>
    </xf>
    <xf numFmtId="2" fontId="39" fillId="2" borderId="3" xfId="0" applyNumberFormat="1" applyFont="1" applyFill="1" applyBorder="1" applyAlignment="1">
      <alignment horizontal="right" wrapText="1"/>
    </xf>
    <xf numFmtId="0" fontId="0" fillId="2" borderId="3" xfId="0" applyFont="1" applyFill="1" applyBorder="1" applyAlignment="1">
      <alignment wrapText="1"/>
    </xf>
    <xf numFmtId="2" fontId="21" fillId="2" borderId="3" xfId="0" applyNumberFormat="1" applyFont="1" applyFill="1" applyBorder="1" applyAlignment="1">
      <alignment horizontal="right"/>
    </xf>
    <xf numFmtId="2" fontId="0" fillId="2" borderId="3" xfId="0" applyNumberFormat="1" applyFont="1" applyFill="1" applyBorder="1" applyAlignment="1">
      <alignment horizontal="right" wrapText="1"/>
    </xf>
    <xf numFmtId="2" fontId="1" fillId="2" borderId="3" xfId="0" applyNumberFormat="1" applyFont="1" applyFill="1" applyBorder="1"/>
    <xf numFmtId="2" fontId="22" fillId="2" borderId="3" xfId="1" applyNumberFormat="1" applyFont="1" applyFill="1" applyBorder="1" applyAlignment="1">
      <alignment horizontal="right"/>
    </xf>
    <xf numFmtId="2" fontId="21" fillId="2" borderId="3" xfId="2" applyNumberFormat="1" applyFont="1" applyFill="1" applyBorder="1" applyAlignment="1">
      <alignment horizontal="right" wrapText="1"/>
    </xf>
    <xf numFmtId="2" fontId="22" fillId="2" borderId="3" xfId="2" applyNumberFormat="1" applyFont="1" applyFill="1" applyBorder="1" applyAlignment="1">
      <alignment horizontal="right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2" fontId="0" fillId="0" borderId="15" xfId="0" applyNumberFormat="1" applyFont="1" applyBorder="1"/>
    <xf numFmtId="0" fontId="0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/>
    </xf>
    <xf numFmtId="2" fontId="0" fillId="2" borderId="3" xfId="0" applyNumberFormat="1" applyFont="1" applyFill="1" applyBorder="1"/>
    <xf numFmtId="0" fontId="1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1" fillId="0" borderId="41" xfId="0" applyFont="1" applyBorder="1" applyAlignment="1">
      <alignment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2" fontId="1" fillId="0" borderId="43" xfId="0" applyNumberFormat="1" applyFont="1" applyBorder="1" applyAlignment="1">
      <alignment wrapText="1"/>
    </xf>
    <xf numFmtId="2" fontId="1" fillId="0" borderId="44" xfId="0" applyNumberFormat="1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wrapText="1"/>
    </xf>
    <xf numFmtId="0" fontId="1" fillId="0" borderId="43" xfId="0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center" vertical="center" wrapText="1"/>
    </xf>
    <xf numFmtId="0" fontId="0" fillId="2" borderId="41" xfId="0" applyFill="1" applyBorder="1" applyAlignment="1">
      <alignment wrapText="1"/>
    </xf>
    <xf numFmtId="0" fontId="1" fillId="2" borderId="41" xfId="0" applyFont="1" applyFill="1" applyBorder="1" applyAlignment="1">
      <alignment horizontal="center" vertical="center" wrapText="1"/>
    </xf>
    <xf numFmtId="2" fontId="1" fillId="2" borderId="50" xfId="0" applyNumberFormat="1" applyFont="1" applyFill="1" applyBorder="1" applyAlignment="1">
      <alignment horizontal="center" vertical="center" wrapText="1"/>
    </xf>
    <xf numFmtId="2" fontId="0" fillId="0" borderId="50" xfId="0" applyNumberFormat="1" applyBorder="1" applyAlignment="1">
      <alignment wrapText="1"/>
    </xf>
    <xf numFmtId="2" fontId="1" fillId="0" borderId="50" xfId="0" applyNumberFormat="1" applyFont="1" applyBorder="1" applyAlignment="1">
      <alignment wrapText="1"/>
    </xf>
    <xf numFmtId="2" fontId="1" fillId="0" borderId="47" xfId="0" applyNumberFormat="1" applyFont="1" applyBorder="1" applyAlignment="1">
      <alignment wrapText="1"/>
    </xf>
    <xf numFmtId="0" fontId="1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0" fontId="1" fillId="0" borderId="50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39" fillId="2" borderId="3" xfId="0" applyFont="1" applyFill="1" applyBorder="1" applyAlignment="1">
      <alignment horizontal="center" wrapText="1"/>
    </xf>
    <xf numFmtId="0" fontId="21" fillId="2" borderId="33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2" fontId="0" fillId="0" borderId="15" xfId="0" applyNumberFormat="1" applyBorder="1"/>
    <xf numFmtId="0" fontId="1" fillId="0" borderId="42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/>
    </xf>
    <xf numFmtId="2" fontId="32" fillId="2" borderId="2" xfId="0" applyNumberFormat="1" applyFont="1" applyFill="1" applyBorder="1" applyAlignment="1">
      <alignment vertical="center"/>
    </xf>
    <xf numFmtId="0" fontId="32" fillId="2" borderId="2" xfId="0" applyFont="1" applyFill="1" applyBorder="1" applyAlignment="1">
      <alignment vertical="center"/>
    </xf>
    <xf numFmtId="2" fontId="32" fillId="2" borderId="34" xfId="0" applyNumberFormat="1" applyFont="1" applyFill="1" applyBorder="1" applyAlignment="1">
      <alignment vertical="center"/>
    </xf>
    <xf numFmtId="0" fontId="31" fillId="2" borderId="55" xfId="0" applyFont="1" applyFill="1" applyBorder="1" applyAlignment="1">
      <alignment horizontal="center"/>
    </xf>
    <xf numFmtId="0" fontId="31" fillId="2" borderId="56" xfId="0" applyFont="1" applyFill="1" applyBorder="1"/>
    <xf numFmtId="0" fontId="31" fillId="2" borderId="57" xfId="0" applyFont="1" applyFill="1" applyBorder="1" applyAlignment="1">
      <alignment horizontal="center"/>
    </xf>
    <xf numFmtId="0" fontId="31" fillId="2" borderId="58" xfId="0" applyFont="1" applyFill="1" applyBorder="1"/>
    <xf numFmtId="0" fontId="31" fillId="2" borderId="59" xfId="0" applyFont="1" applyFill="1" applyBorder="1"/>
    <xf numFmtId="0" fontId="31" fillId="2" borderId="58" xfId="0" applyFont="1" applyFill="1" applyBorder="1" applyAlignment="1">
      <alignment horizontal="left"/>
    </xf>
    <xf numFmtId="0" fontId="31" fillId="2" borderId="60" xfId="0" applyFont="1" applyFill="1" applyBorder="1" applyAlignment="1">
      <alignment horizontal="center"/>
    </xf>
    <xf numFmtId="0" fontId="31" fillId="2" borderId="61" xfId="0" applyFont="1" applyFill="1" applyBorder="1"/>
    <xf numFmtId="0" fontId="29" fillId="2" borderId="53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/>
    </xf>
    <xf numFmtId="0" fontId="36" fillId="5" borderId="3" xfId="4" applyFont="1" applyFill="1" applyBorder="1" applyAlignment="1">
      <alignment horizontal="center" vertical="center" wrapText="1"/>
    </xf>
    <xf numFmtId="2" fontId="36" fillId="5" borderId="3" xfId="4" applyNumberFormat="1" applyFont="1" applyFill="1" applyBorder="1" applyAlignment="1">
      <alignment vertical="center" wrapText="1"/>
    </xf>
    <xf numFmtId="2" fontId="2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0" fontId="22" fillId="2" borderId="22" xfId="0" applyFont="1" applyFill="1" applyBorder="1" applyAlignment="1">
      <alignment horizontal="left"/>
    </xf>
    <xf numFmtId="0" fontId="32" fillId="0" borderId="0" xfId="0" applyFont="1"/>
    <xf numFmtId="0" fontId="10" fillId="0" borderId="3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2" fontId="11" fillId="0" borderId="32" xfId="0" applyNumberFormat="1" applyFont="1" applyBorder="1" applyAlignment="1">
      <alignment wrapText="1"/>
    </xf>
    <xf numFmtId="2" fontId="11" fillId="0" borderId="63" xfId="0" applyNumberFormat="1" applyFont="1" applyBorder="1" applyAlignment="1">
      <alignment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wrapText="1"/>
    </xf>
    <xf numFmtId="1" fontId="10" fillId="0" borderId="3" xfId="0" applyNumberFormat="1" applyFont="1" applyBorder="1" applyAlignment="1">
      <alignment wrapText="1"/>
    </xf>
    <xf numFmtId="1" fontId="0" fillId="0" borderId="0" xfId="0" applyNumberFormat="1"/>
    <xf numFmtId="0" fontId="30" fillId="0" borderId="20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47" fillId="2" borderId="27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3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6" fillId="5" borderId="4" xfId="4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0" fontId="36" fillId="5" borderId="3" xfId="4" applyFont="1" applyFill="1" applyBorder="1" applyAlignment="1">
      <alignment horizontal="center" vertical="center" wrapText="1"/>
    </xf>
    <xf numFmtId="0" fontId="29" fillId="5" borderId="19" xfId="4" applyFont="1" applyFill="1" applyBorder="1" applyAlignment="1">
      <alignment horizontal="center" vertical="center" wrapText="1"/>
    </xf>
    <xf numFmtId="0" fontId="29" fillId="5" borderId="0" xfId="4" applyFont="1" applyFill="1" applyBorder="1" applyAlignment="1">
      <alignment horizontal="center" vertical="center" wrapText="1"/>
    </xf>
    <xf numFmtId="0" fontId="29" fillId="5" borderId="38" xfId="4" applyFont="1" applyFill="1" applyBorder="1" applyAlignment="1">
      <alignment horizontal="center" vertical="center" wrapText="1"/>
    </xf>
    <xf numFmtId="0" fontId="41" fillId="5" borderId="35" xfId="0" applyFont="1" applyFill="1" applyBorder="1" applyAlignment="1">
      <alignment horizontal="center" vertical="center" wrapText="1"/>
    </xf>
    <xf numFmtId="0" fontId="41" fillId="5" borderId="36" xfId="0" applyFont="1" applyFill="1" applyBorder="1" applyAlignment="1">
      <alignment horizontal="center" vertical="center" wrapText="1"/>
    </xf>
    <xf numFmtId="0" fontId="41" fillId="5" borderId="3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wrapText="1"/>
    </xf>
    <xf numFmtId="0" fontId="38" fillId="2" borderId="7" xfId="0" applyFont="1" applyFill="1" applyBorder="1" applyAlignment="1">
      <alignment wrapText="1"/>
    </xf>
    <xf numFmtId="0" fontId="34" fillId="2" borderId="19" xfId="0" applyFont="1" applyFill="1" applyBorder="1" applyAlignment="1">
      <alignment horizontal="center" wrapText="1"/>
    </xf>
    <xf numFmtId="0" fontId="34" fillId="2" borderId="0" xfId="0" applyFont="1" applyFill="1" applyBorder="1" applyAlignment="1">
      <alignment horizontal="center" wrapText="1"/>
    </xf>
    <xf numFmtId="0" fontId="34" fillId="2" borderId="38" xfId="0" applyFont="1" applyFill="1" applyBorder="1" applyAlignment="1">
      <alignment horizontal="center" wrapText="1"/>
    </xf>
    <xf numFmtId="0" fontId="34" fillId="2" borderId="27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4" fillId="2" borderId="34" xfId="0" applyFont="1" applyFill="1" applyBorder="1" applyAlignment="1">
      <alignment horizontal="center" wrapText="1"/>
    </xf>
    <xf numFmtId="0" fontId="33" fillId="2" borderId="27" xfId="3" applyFont="1" applyFill="1" applyBorder="1" applyAlignment="1">
      <alignment horizontal="center" vertical="center"/>
    </xf>
    <xf numFmtId="0" fontId="33" fillId="2" borderId="2" xfId="3" applyFont="1" applyFill="1" applyBorder="1" applyAlignment="1">
      <alignment horizontal="center" vertical="center"/>
    </xf>
    <xf numFmtId="0" fontId="33" fillId="2" borderId="34" xfId="3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2" borderId="19" xfId="3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 wrapText="1"/>
    </xf>
    <xf numFmtId="0" fontId="34" fillId="2" borderId="38" xfId="3" applyFont="1" applyFill="1" applyBorder="1" applyAlignment="1">
      <alignment horizontal="center" vertical="center" wrapText="1"/>
    </xf>
    <xf numFmtId="0" fontId="34" fillId="2" borderId="27" xfId="3" applyFont="1" applyFill="1" applyBorder="1" applyAlignment="1">
      <alignment horizontal="center" vertical="center"/>
    </xf>
    <xf numFmtId="0" fontId="34" fillId="2" borderId="2" xfId="3" applyFont="1" applyFill="1" applyBorder="1" applyAlignment="1">
      <alignment horizontal="center" vertical="center"/>
    </xf>
    <xf numFmtId="0" fontId="34" fillId="2" borderId="34" xfId="3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33" fillId="2" borderId="19" xfId="3" applyFont="1" applyFill="1" applyBorder="1" applyAlignment="1">
      <alignment horizontal="center" vertical="center" wrapText="1"/>
    </xf>
    <xf numFmtId="0" fontId="33" fillId="2" borderId="0" xfId="3" applyFont="1" applyFill="1" applyBorder="1" applyAlignment="1">
      <alignment horizontal="center" vertical="center" wrapText="1"/>
    </xf>
    <xf numFmtId="0" fontId="33" fillId="2" borderId="38" xfId="3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wrapText="1"/>
    </xf>
    <xf numFmtId="0" fontId="13" fillId="2" borderId="0" xfId="0" applyFont="1" applyFill="1" applyBorder="1"/>
    <xf numFmtId="0" fontId="13" fillId="2" borderId="38" xfId="0" applyFont="1" applyFill="1" applyBorder="1"/>
    <xf numFmtId="0" fontId="13" fillId="2" borderId="27" xfId="0" applyFont="1" applyFill="1" applyBorder="1" applyAlignment="1">
      <alignment horizontal="center" wrapText="1"/>
    </xf>
    <xf numFmtId="0" fontId="13" fillId="2" borderId="2" xfId="0" applyFont="1" applyFill="1" applyBorder="1"/>
    <xf numFmtId="0" fontId="13" fillId="2" borderId="34" xfId="0" applyFont="1" applyFill="1" applyBorder="1"/>
    <xf numFmtId="0" fontId="24" fillId="2" borderId="35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wrapText="1"/>
    </xf>
    <xf numFmtId="0" fontId="26" fillId="2" borderId="38" xfId="0" applyFont="1" applyFill="1" applyBorder="1" applyAlignment="1">
      <alignment wrapText="1"/>
    </xf>
    <xf numFmtId="0" fontId="26" fillId="2" borderId="27" xfId="0" applyFont="1" applyFill="1" applyBorder="1" applyAlignment="1">
      <alignment horizontal="center" wrapText="1"/>
    </xf>
    <xf numFmtId="0" fontId="26" fillId="2" borderId="2" xfId="0" applyFont="1" applyFill="1" applyBorder="1"/>
    <xf numFmtId="0" fontId="26" fillId="2" borderId="34" xfId="0" applyFont="1" applyFill="1" applyBorder="1"/>
    <xf numFmtId="0" fontId="33" fillId="2" borderId="35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0" borderId="34" xfId="0" applyFont="1" applyBorder="1" applyAlignment="1">
      <alignment horizont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38" xfId="0" applyFont="1" applyFill="1" applyBorder="1" applyAlignment="1">
      <alignment horizontal="center" wrapText="1"/>
    </xf>
    <xf numFmtId="0" fontId="26" fillId="2" borderId="15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45" fillId="2" borderId="19" xfId="0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wrapText="1"/>
    </xf>
    <xf numFmtId="0" fontId="45" fillId="2" borderId="38" xfId="0" applyFont="1" applyFill="1" applyBorder="1" applyAlignment="1">
      <alignment horizontal="center" wrapText="1"/>
    </xf>
    <xf numFmtId="0" fontId="45" fillId="2" borderId="2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46" fillId="2" borderId="19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33" fillId="2" borderId="3" xfId="0" applyNumberFormat="1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wrapText="1"/>
    </xf>
    <xf numFmtId="0" fontId="26" fillId="2" borderId="34" xfId="0" applyFont="1" applyFill="1" applyBorder="1" applyAlignment="1">
      <alignment horizontal="center" wrapText="1"/>
    </xf>
    <xf numFmtId="0" fontId="26" fillId="2" borderId="35" xfId="0" applyFont="1" applyFill="1" applyBorder="1" applyAlignment="1">
      <alignment horizont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0" borderId="39" xfId="0" applyBorder="1"/>
    <xf numFmtId="0" fontId="19" fillId="2" borderId="14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34" fillId="2" borderId="0" xfId="0" applyFont="1" applyFill="1" applyBorder="1"/>
    <xf numFmtId="0" fontId="34" fillId="2" borderId="38" xfId="0" applyFont="1" applyFill="1" applyBorder="1"/>
    <xf numFmtId="0" fontId="34" fillId="2" borderId="2" xfId="0" applyFont="1" applyFill="1" applyBorder="1"/>
    <xf numFmtId="0" fontId="34" fillId="2" borderId="34" xfId="0" applyFont="1" applyFill="1" applyBorder="1"/>
    <xf numFmtId="0" fontId="42" fillId="2" borderId="0" xfId="0" applyFont="1" applyFill="1" applyBorder="1"/>
    <xf numFmtId="0" fontId="42" fillId="2" borderId="38" xfId="0" applyFont="1" applyFill="1" applyBorder="1"/>
    <xf numFmtId="0" fontId="42" fillId="2" borderId="2" xfId="0" applyFont="1" applyFill="1" applyBorder="1"/>
    <xf numFmtId="0" fontId="42" fillId="2" borderId="34" xfId="0" applyFont="1" applyFill="1" applyBorder="1"/>
    <xf numFmtId="0" fontId="26" fillId="2" borderId="2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/>
    </xf>
    <xf numFmtId="0" fontId="26" fillId="2" borderId="34" xfId="0" applyFont="1" applyFill="1" applyBorder="1" applyAlignment="1">
      <alignment vertical="center"/>
    </xf>
    <xf numFmtId="0" fontId="26" fillId="2" borderId="0" xfId="0" applyFont="1" applyFill="1" applyBorder="1"/>
    <xf numFmtId="0" fontId="26" fillId="2" borderId="38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2" fillId="2" borderId="0" xfId="0" applyFont="1" applyFill="1" applyBorder="1"/>
    <xf numFmtId="0" fontId="32" fillId="2" borderId="38" xfId="0" applyFont="1" applyFill="1" applyBorder="1"/>
    <xf numFmtId="0" fontId="32" fillId="2" borderId="2" xfId="0" applyFont="1" applyFill="1" applyBorder="1"/>
    <xf numFmtId="0" fontId="32" fillId="2" borderId="34" xfId="0" applyFont="1" applyFill="1" applyBorder="1"/>
    <xf numFmtId="0" fontId="33" fillId="2" borderId="19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/>
    </xf>
    <xf numFmtId="0" fontId="32" fillId="2" borderId="38" xfId="0" applyFont="1" applyFill="1" applyBorder="1" applyAlignment="1">
      <alignment vertical="center"/>
    </xf>
    <xf numFmtId="0" fontId="23" fillId="2" borderId="35" xfId="0" applyFont="1" applyFill="1" applyBorder="1" applyAlignment="1">
      <alignment horizontal="center"/>
    </xf>
    <xf numFmtId="0" fontId="23" fillId="2" borderId="36" xfId="0" applyFont="1" applyFill="1" applyBorder="1" applyAlignment="1">
      <alignment horizontal="center"/>
    </xf>
    <xf numFmtId="0" fontId="23" fillId="2" borderId="37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 wrapText="1"/>
    </xf>
    <xf numFmtId="0" fontId="40" fillId="2" borderId="0" xfId="0" applyFont="1" applyFill="1" applyBorder="1"/>
    <xf numFmtId="0" fontId="40" fillId="2" borderId="38" xfId="0" applyFont="1" applyFill="1" applyBorder="1"/>
    <xf numFmtId="0" fontId="33" fillId="2" borderId="27" xfId="0" applyFont="1" applyFill="1" applyBorder="1" applyAlignment="1">
      <alignment horizontal="center" wrapText="1"/>
    </xf>
    <xf numFmtId="0" fontId="40" fillId="2" borderId="2" xfId="0" applyFont="1" applyFill="1" applyBorder="1"/>
    <xf numFmtId="0" fontId="40" fillId="2" borderId="34" xfId="0" applyFont="1" applyFill="1" applyBorder="1"/>
    <xf numFmtId="0" fontId="2" fillId="0" borderId="3" xfId="0" applyFont="1" applyBorder="1" applyAlignment="1">
      <alignment horizontal="center" vertical="center"/>
    </xf>
    <xf numFmtId="0" fontId="32" fillId="2" borderId="0" xfId="0" applyFont="1" applyFill="1" applyBorder="1" applyAlignment="1">
      <alignment wrapText="1"/>
    </xf>
    <xf numFmtId="0" fontId="32" fillId="2" borderId="38" xfId="0" applyFont="1" applyFill="1" applyBorder="1" applyAlignment="1">
      <alignment wrapText="1"/>
    </xf>
    <xf numFmtId="0" fontId="26" fillId="2" borderId="48" xfId="0" applyFont="1" applyFill="1" applyBorder="1" applyAlignment="1">
      <alignment horizontal="center" wrapText="1"/>
    </xf>
    <xf numFmtId="0" fontId="26" fillId="2" borderId="17" xfId="0" applyFont="1" applyFill="1" applyBorder="1" applyAlignment="1">
      <alignment horizontal="center" wrapText="1"/>
    </xf>
    <xf numFmtId="0" fontId="26" fillId="2" borderId="40" xfId="0" applyFont="1" applyFill="1" applyBorder="1" applyAlignment="1">
      <alignment horizontal="center" wrapText="1"/>
    </xf>
    <xf numFmtId="0" fontId="34" fillId="2" borderId="19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51" fillId="2" borderId="35" xfId="0" applyFont="1" applyFill="1" applyBorder="1" applyAlignment="1">
      <alignment horizontal="center" vertical="center"/>
    </xf>
    <xf numFmtId="0" fontId="51" fillId="2" borderId="36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/>
    </xf>
    <xf numFmtId="0" fontId="44" fillId="2" borderId="5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26" fillId="2" borderId="2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8" fillId="2" borderId="35" xfId="0" applyFont="1" applyFill="1" applyBorder="1" applyAlignment="1">
      <alignment horizontal="center" vertical="center"/>
    </xf>
    <xf numFmtId="0" fontId="48" fillId="2" borderId="36" xfId="0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/>
    </xf>
    <xf numFmtId="0" fontId="49" fillId="2" borderId="36" xfId="0" applyFont="1" applyFill="1" applyBorder="1" applyAlignment="1">
      <alignment horizontal="center"/>
    </xf>
    <xf numFmtId="0" fontId="49" fillId="2" borderId="37" xfId="0" applyFont="1" applyFill="1" applyBorder="1" applyAlignment="1">
      <alignment horizontal="center"/>
    </xf>
    <xf numFmtId="0" fontId="50" fillId="2" borderId="19" xfId="0" applyFont="1" applyFill="1" applyBorder="1" applyAlignment="1">
      <alignment horizontal="center"/>
    </xf>
    <xf numFmtId="0" fontId="50" fillId="2" borderId="0" xfId="0" applyFont="1" applyFill="1" applyBorder="1" applyAlignment="1">
      <alignment horizontal="center"/>
    </xf>
    <xf numFmtId="0" fontId="50" fillId="2" borderId="38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48" fillId="2" borderId="35" xfId="0" applyFont="1" applyFill="1" applyBorder="1" applyAlignment="1">
      <alignment horizontal="center"/>
    </xf>
    <xf numFmtId="0" fontId="48" fillId="2" borderId="36" xfId="0" applyFont="1" applyFill="1" applyBorder="1" applyAlignment="1">
      <alignment horizontal="center"/>
    </xf>
    <xf numFmtId="0" fontId="48" fillId="2" borderId="37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5">
    <cellStyle name="Excel Built-in Normal" xfId="2"/>
    <cellStyle name="Normal" xfId="0" builtinId="0"/>
    <cellStyle name="Normal 10" xfId="4"/>
    <cellStyle name="Normal 11" xfId="3"/>
    <cellStyle name="Normal 2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BC%20%20SEP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apulation pattern"/>
      <sheetName val="Economic Indicator"/>
      <sheetName val="Abbreviation"/>
      <sheetName val="State Achievement"/>
      <sheetName val="Branch Network"/>
      <sheetName val="Banking Pro"/>
      <sheetName val="Bank CD"/>
      <sheetName val="Dist CD"/>
      <sheetName val="Business"/>
      <sheetName val="Seg ADV"/>
      <sheetName val="Total Prio"/>
      <sheetName val="Crop"/>
      <sheetName val="Details Agri"/>
      <sheetName val="Prio Agri"/>
      <sheetName val="MSME"/>
      <sheetName val="OPS "/>
      <sheetName val="KCC"/>
      <sheetName val="FI &amp; KCC"/>
      <sheetName val="HOUSING "/>
      <sheetName val="EDU "/>
      <sheetName val="Weaker"/>
      <sheetName val="Minority"/>
      <sheetName val="SHG"/>
      <sheetName val="PMEGP"/>
      <sheetName val="Mudra"/>
      <sheetName val="PMJDY"/>
      <sheetName val="Suraksa"/>
      <sheetName val="SUI"/>
      <sheetName val="NULM"/>
      <sheetName val="NRLM"/>
      <sheetName val="Digitisation"/>
      <sheetName val="DATA SEEDINGS"/>
      <sheetName val="Blocks"/>
      <sheetName val="FLC"/>
      <sheetName val="DCC"/>
      <sheetName val="ACP Target AGRI"/>
      <sheetName val="ACP Target MSME"/>
      <sheetName val="ACP Target OPS"/>
      <sheetName val="ACP AGRI Achiv"/>
      <sheetName val="ACP MSME Achiv"/>
      <sheetName val="ACP OPS Achiv"/>
      <sheetName val="ACP %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W6">
            <v>1161</v>
          </cell>
          <cell r="X6">
            <v>1248.19</v>
          </cell>
        </row>
        <row r="7">
          <cell r="W7">
            <v>1460</v>
          </cell>
          <cell r="X7">
            <v>1763.52</v>
          </cell>
        </row>
        <row r="8">
          <cell r="W8">
            <v>410</v>
          </cell>
          <cell r="X8">
            <v>421.21</v>
          </cell>
        </row>
        <row r="9">
          <cell r="W9">
            <v>1728</v>
          </cell>
          <cell r="X9">
            <v>2156.77</v>
          </cell>
        </row>
        <row r="10">
          <cell r="W10">
            <v>1506</v>
          </cell>
          <cell r="X10">
            <v>2269.79</v>
          </cell>
        </row>
        <row r="11">
          <cell r="W11">
            <v>816</v>
          </cell>
          <cell r="X11">
            <v>863.46</v>
          </cell>
        </row>
        <row r="12">
          <cell r="W12">
            <v>267</v>
          </cell>
          <cell r="X12">
            <v>235.8</v>
          </cell>
        </row>
        <row r="13">
          <cell r="W13">
            <v>1435</v>
          </cell>
          <cell r="X13">
            <v>2208.06</v>
          </cell>
        </row>
        <row r="14">
          <cell r="W14">
            <v>299</v>
          </cell>
          <cell r="X14">
            <v>315.49</v>
          </cell>
        </row>
        <row r="15">
          <cell r="W15">
            <v>14251</v>
          </cell>
          <cell r="X15">
            <v>20088.759999999998</v>
          </cell>
        </row>
        <row r="16">
          <cell r="W16">
            <v>422</v>
          </cell>
          <cell r="X16">
            <v>445.4</v>
          </cell>
        </row>
        <row r="17">
          <cell r="W17">
            <v>461</v>
          </cell>
          <cell r="X17">
            <v>427.75</v>
          </cell>
        </row>
        <row r="18">
          <cell r="W18">
            <v>24216</v>
          </cell>
          <cell r="X18">
            <v>32444.2</v>
          </cell>
        </row>
        <row r="19">
          <cell r="W19">
            <v>1035</v>
          </cell>
          <cell r="X19">
            <v>1135.67</v>
          </cell>
        </row>
        <row r="20">
          <cell r="W20">
            <v>299</v>
          </cell>
          <cell r="X20">
            <v>320.45999999999998</v>
          </cell>
        </row>
        <row r="21">
          <cell r="W21">
            <v>1241</v>
          </cell>
          <cell r="X21">
            <v>1061.55</v>
          </cell>
        </row>
        <row r="22">
          <cell r="W22">
            <v>1017</v>
          </cell>
          <cell r="X22">
            <v>1228.81</v>
          </cell>
        </row>
        <row r="23">
          <cell r="W23">
            <v>466</v>
          </cell>
          <cell r="X23">
            <v>498.65</v>
          </cell>
        </row>
        <row r="24">
          <cell r="W24">
            <v>461</v>
          </cell>
          <cell r="X24">
            <v>402.95</v>
          </cell>
        </row>
        <row r="25">
          <cell r="W25">
            <v>252</v>
          </cell>
          <cell r="X25">
            <v>226.74</v>
          </cell>
        </row>
        <row r="26">
          <cell r="W26">
            <v>309</v>
          </cell>
          <cell r="X26">
            <v>317.94</v>
          </cell>
        </row>
        <row r="27">
          <cell r="W27">
            <v>5080</v>
          </cell>
          <cell r="X27">
            <v>5192.7700000000004</v>
          </cell>
        </row>
        <row r="28">
          <cell r="W28">
            <v>4395</v>
          </cell>
          <cell r="X28">
            <v>5267.62</v>
          </cell>
        </row>
        <row r="29">
          <cell r="W29">
            <v>4395</v>
          </cell>
          <cell r="X29">
            <v>5267.62</v>
          </cell>
        </row>
        <row r="30">
          <cell r="W30">
            <v>2824</v>
          </cell>
          <cell r="X30">
            <v>3607</v>
          </cell>
        </row>
        <row r="31">
          <cell r="W31">
            <v>2824</v>
          </cell>
          <cell r="X31">
            <v>3607</v>
          </cell>
        </row>
        <row r="32">
          <cell r="W32">
            <v>36515</v>
          </cell>
          <cell r="X32">
            <v>46511.59</v>
          </cell>
        </row>
      </sheetData>
      <sheetData sheetId="37">
        <row r="6">
          <cell r="U6">
            <v>451</v>
          </cell>
          <cell r="V6">
            <v>593.42999999999995</v>
          </cell>
        </row>
        <row r="7">
          <cell r="U7">
            <v>490</v>
          </cell>
          <cell r="V7">
            <v>538.08000000000004</v>
          </cell>
        </row>
        <row r="8">
          <cell r="U8">
            <v>274</v>
          </cell>
          <cell r="V8">
            <v>290.35000000000002</v>
          </cell>
        </row>
        <row r="9">
          <cell r="U9">
            <v>498</v>
          </cell>
          <cell r="V9">
            <v>806.18</v>
          </cell>
        </row>
        <row r="10">
          <cell r="U10">
            <v>401</v>
          </cell>
          <cell r="V10">
            <v>625.48</v>
          </cell>
        </row>
        <row r="11">
          <cell r="U11">
            <v>368</v>
          </cell>
          <cell r="V11">
            <v>401.74</v>
          </cell>
        </row>
        <row r="12">
          <cell r="U12">
            <v>158</v>
          </cell>
          <cell r="V12">
            <v>175.5</v>
          </cell>
        </row>
        <row r="13">
          <cell r="U13">
            <v>469</v>
          </cell>
          <cell r="V13">
            <v>508.7</v>
          </cell>
        </row>
        <row r="14">
          <cell r="U14">
            <v>224</v>
          </cell>
          <cell r="V14">
            <v>290.35000000000002</v>
          </cell>
        </row>
        <row r="15">
          <cell r="U15">
            <v>4159</v>
          </cell>
          <cell r="V15">
            <v>6212.05</v>
          </cell>
        </row>
        <row r="16">
          <cell r="U16">
            <v>201</v>
          </cell>
          <cell r="V16">
            <v>217.2</v>
          </cell>
        </row>
        <row r="17">
          <cell r="U17">
            <v>280</v>
          </cell>
          <cell r="V17">
            <v>295.35000000000002</v>
          </cell>
        </row>
        <row r="18">
          <cell r="U18">
            <v>7973</v>
          </cell>
          <cell r="V18">
            <v>10954.41</v>
          </cell>
        </row>
        <row r="19">
          <cell r="U19">
            <v>470</v>
          </cell>
          <cell r="V19">
            <v>594.36</v>
          </cell>
        </row>
        <row r="20">
          <cell r="U20">
            <v>274</v>
          </cell>
          <cell r="V20">
            <v>290.35000000000002</v>
          </cell>
        </row>
        <row r="21">
          <cell r="U21">
            <v>457</v>
          </cell>
          <cell r="V21">
            <v>521.9</v>
          </cell>
        </row>
        <row r="22">
          <cell r="U22">
            <v>467</v>
          </cell>
          <cell r="V22">
            <v>561.64</v>
          </cell>
        </row>
        <row r="23">
          <cell r="U23">
            <v>195</v>
          </cell>
          <cell r="V23">
            <v>216.24</v>
          </cell>
        </row>
        <row r="24">
          <cell r="U24">
            <v>272</v>
          </cell>
          <cell r="V24">
            <v>285.35000000000002</v>
          </cell>
        </row>
        <row r="25">
          <cell r="U25">
            <v>169</v>
          </cell>
          <cell r="V25">
            <v>186.81</v>
          </cell>
        </row>
        <row r="26">
          <cell r="U26">
            <v>224</v>
          </cell>
          <cell r="V26">
            <v>290.35000000000002</v>
          </cell>
        </row>
        <row r="27">
          <cell r="U27">
            <v>2528</v>
          </cell>
          <cell r="V27">
            <v>2947</v>
          </cell>
        </row>
        <row r="28">
          <cell r="U28">
            <v>1550</v>
          </cell>
          <cell r="V28">
            <v>2172.27</v>
          </cell>
        </row>
        <row r="29">
          <cell r="U29">
            <v>1550</v>
          </cell>
          <cell r="V29">
            <v>2172.27</v>
          </cell>
        </row>
        <row r="30">
          <cell r="U30">
            <v>593</v>
          </cell>
          <cell r="V30">
            <v>585.92999999999995</v>
          </cell>
        </row>
        <row r="31">
          <cell r="U31">
            <v>593</v>
          </cell>
          <cell r="V31">
            <v>585.92999999999995</v>
          </cell>
        </row>
        <row r="32">
          <cell r="U32">
            <v>12644</v>
          </cell>
          <cell r="V32">
            <v>16659.61</v>
          </cell>
        </row>
      </sheetData>
      <sheetData sheetId="38">
        <row r="6">
          <cell r="Q6">
            <v>81</v>
          </cell>
          <cell r="R6">
            <v>588.98</v>
          </cell>
        </row>
        <row r="7">
          <cell r="Q7">
            <v>95</v>
          </cell>
          <cell r="R7">
            <v>152.94</v>
          </cell>
        </row>
        <row r="8">
          <cell r="Q8">
            <v>31</v>
          </cell>
          <cell r="R8">
            <v>152.4</v>
          </cell>
        </row>
        <row r="9">
          <cell r="Q9">
            <v>87</v>
          </cell>
          <cell r="R9">
            <v>375.85</v>
          </cell>
        </row>
        <row r="10">
          <cell r="Q10">
            <v>148</v>
          </cell>
          <cell r="R10">
            <v>253.41</v>
          </cell>
        </row>
        <row r="11">
          <cell r="Q11">
            <v>46</v>
          </cell>
          <cell r="R11">
            <v>338.08</v>
          </cell>
        </row>
        <row r="12">
          <cell r="Q12">
            <v>21</v>
          </cell>
          <cell r="R12">
            <v>79.08</v>
          </cell>
        </row>
        <row r="13">
          <cell r="Q13">
            <v>148</v>
          </cell>
          <cell r="R13">
            <v>530.49</v>
          </cell>
        </row>
        <row r="14">
          <cell r="Q14">
            <v>31</v>
          </cell>
          <cell r="R14">
            <v>140.54</v>
          </cell>
        </row>
        <row r="15">
          <cell r="Q15">
            <v>1142</v>
          </cell>
          <cell r="R15">
            <v>2224.9899999999998</v>
          </cell>
        </row>
        <row r="16">
          <cell r="Q16">
            <v>12</v>
          </cell>
          <cell r="R16">
            <v>151.44999999999999</v>
          </cell>
        </row>
        <row r="17">
          <cell r="Q17">
            <v>31</v>
          </cell>
          <cell r="R17">
            <v>99.85</v>
          </cell>
        </row>
        <row r="18">
          <cell r="Q18">
            <v>1873</v>
          </cell>
          <cell r="R18">
            <v>5088.0600000000004</v>
          </cell>
        </row>
        <row r="19">
          <cell r="Q19">
            <v>66</v>
          </cell>
          <cell r="R19">
            <v>249.3</v>
          </cell>
        </row>
        <row r="20">
          <cell r="Q20">
            <v>31</v>
          </cell>
          <cell r="R20">
            <v>153.87</v>
          </cell>
        </row>
        <row r="21">
          <cell r="Q21">
            <v>71</v>
          </cell>
          <cell r="R21">
            <v>145.30000000000001</v>
          </cell>
        </row>
        <row r="22">
          <cell r="Q22">
            <v>94</v>
          </cell>
          <cell r="R22">
            <v>134.96</v>
          </cell>
        </row>
        <row r="23">
          <cell r="Q23">
            <v>21</v>
          </cell>
          <cell r="R23">
            <v>187.43</v>
          </cell>
        </row>
        <row r="24">
          <cell r="Q24">
            <v>31</v>
          </cell>
          <cell r="R24">
            <v>150.61000000000001</v>
          </cell>
        </row>
        <row r="25">
          <cell r="Q25">
            <v>32</v>
          </cell>
          <cell r="R25">
            <v>89.97</v>
          </cell>
        </row>
        <row r="26">
          <cell r="Q26">
            <v>31</v>
          </cell>
          <cell r="R26">
            <v>222.32</v>
          </cell>
        </row>
        <row r="27">
          <cell r="Q27">
            <v>377</v>
          </cell>
          <cell r="R27">
            <v>1333.76</v>
          </cell>
        </row>
        <row r="28">
          <cell r="Q28">
            <v>608</v>
          </cell>
          <cell r="R28">
            <v>662.17</v>
          </cell>
        </row>
        <row r="29">
          <cell r="Q29">
            <v>608</v>
          </cell>
          <cell r="R29">
            <v>662.17</v>
          </cell>
        </row>
        <row r="30">
          <cell r="Q30">
            <v>329</v>
          </cell>
          <cell r="R30">
            <v>295.47000000000003</v>
          </cell>
        </row>
        <row r="31">
          <cell r="Q31">
            <v>329</v>
          </cell>
          <cell r="R31">
            <v>295.47000000000003</v>
          </cell>
        </row>
        <row r="32">
          <cell r="Q32">
            <v>3187</v>
          </cell>
          <cell r="R32">
            <v>7379.46</v>
          </cell>
        </row>
      </sheetData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opLeftCell="A24" workbookViewId="0">
      <selection sqref="A1:C50"/>
    </sheetView>
  </sheetViews>
  <sheetFormatPr defaultRowHeight="15"/>
  <cols>
    <col min="1" max="1" width="14" customWidth="1"/>
    <col min="2" max="2" width="51.85546875" customWidth="1"/>
    <col min="3" max="3" width="18.7109375" customWidth="1"/>
  </cols>
  <sheetData>
    <row r="1" spans="1:3" ht="36.75" customHeight="1">
      <c r="A1" s="345" t="s">
        <v>192</v>
      </c>
      <c r="B1" s="346"/>
      <c r="C1" s="347"/>
    </row>
    <row r="2" spans="1:3" ht="18.75">
      <c r="A2" s="181" t="s">
        <v>193</v>
      </c>
      <c r="B2" s="182" t="s">
        <v>194</v>
      </c>
      <c r="C2" s="181" t="s">
        <v>195</v>
      </c>
    </row>
    <row r="3" spans="1:3" ht="15.75">
      <c r="A3" s="183">
        <f t="shared" ref="A3:A47" si="0">ROW(A1)</f>
        <v>1</v>
      </c>
      <c r="B3" s="184" t="s">
        <v>196</v>
      </c>
      <c r="C3" s="183">
        <v>1</v>
      </c>
    </row>
    <row r="4" spans="1:3" ht="15.75">
      <c r="A4" s="183">
        <f t="shared" si="0"/>
        <v>2</v>
      </c>
      <c r="B4" s="185" t="s">
        <v>197</v>
      </c>
      <c r="C4" s="183">
        <v>2</v>
      </c>
    </row>
    <row r="5" spans="1:3" ht="15.75">
      <c r="A5" s="183">
        <f t="shared" si="0"/>
        <v>3</v>
      </c>
      <c r="B5" s="185" t="s">
        <v>198</v>
      </c>
      <c r="C5" s="183">
        <v>3</v>
      </c>
    </row>
    <row r="6" spans="1:3" ht="15.75">
      <c r="A6" s="183">
        <f t="shared" si="0"/>
        <v>4</v>
      </c>
      <c r="B6" s="185" t="s">
        <v>199</v>
      </c>
      <c r="C6" s="183">
        <v>4</v>
      </c>
    </row>
    <row r="7" spans="1:3" ht="15.75">
      <c r="A7" s="183">
        <f t="shared" si="0"/>
        <v>5</v>
      </c>
      <c r="B7" s="185" t="s">
        <v>200</v>
      </c>
      <c r="C7" s="183">
        <v>5</v>
      </c>
    </row>
    <row r="8" spans="1:3" ht="15.75">
      <c r="A8" s="183">
        <f t="shared" si="0"/>
        <v>6</v>
      </c>
      <c r="B8" s="185" t="s">
        <v>201</v>
      </c>
      <c r="C8" s="186" t="s">
        <v>934</v>
      </c>
    </row>
    <row r="9" spans="1:3" ht="15.75">
      <c r="A9" s="183">
        <f t="shared" si="0"/>
        <v>7</v>
      </c>
      <c r="B9" s="185" t="s">
        <v>202</v>
      </c>
      <c r="C9" s="187">
        <v>13</v>
      </c>
    </row>
    <row r="10" spans="1:3" ht="15.75">
      <c r="A10" s="183">
        <f t="shared" si="0"/>
        <v>8</v>
      </c>
      <c r="B10" s="185" t="s">
        <v>203</v>
      </c>
      <c r="C10" s="187">
        <v>14</v>
      </c>
    </row>
    <row r="11" spans="1:3" ht="15.75">
      <c r="A11" s="183">
        <f t="shared" si="0"/>
        <v>9</v>
      </c>
      <c r="B11" s="185" t="s">
        <v>608</v>
      </c>
      <c r="C11" s="187">
        <v>15</v>
      </c>
    </row>
    <row r="12" spans="1:3" ht="15.75">
      <c r="A12" s="183">
        <f t="shared" si="0"/>
        <v>10</v>
      </c>
      <c r="B12" s="185" t="s">
        <v>204</v>
      </c>
      <c r="C12" s="187">
        <v>16</v>
      </c>
    </row>
    <row r="13" spans="1:3" ht="15.75">
      <c r="A13" s="183">
        <f t="shared" si="0"/>
        <v>11</v>
      </c>
      <c r="B13" s="185" t="s">
        <v>235</v>
      </c>
      <c r="C13" s="187">
        <v>17</v>
      </c>
    </row>
    <row r="14" spans="1:3" ht="15.75">
      <c r="A14" s="183">
        <f t="shared" si="0"/>
        <v>12</v>
      </c>
      <c r="B14" s="185" t="s">
        <v>224</v>
      </c>
      <c r="C14" s="187">
        <v>18</v>
      </c>
    </row>
    <row r="15" spans="1:3" ht="15.75">
      <c r="A15" s="183">
        <f t="shared" si="0"/>
        <v>13</v>
      </c>
      <c r="B15" s="185" t="s">
        <v>225</v>
      </c>
      <c r="C15" s="187">
        <v>19</v>
      </c>
    </row>
    <row r="16" spans="1:3" ht="15.75">
      <c r="A16" s="183">
        <f t="shared" si="0"/>
        <v>14</v>
      </c>
      <c r="B16" s="185" t="s">
        <v>229</v>
      </c>
      <c r="C16" s="187">
        <v>20</v>
      </c>
    </row>
    <row r="17" spans="1:3" s="4" customFormat="1" ht="15.75">
      <c r="A17" s="183">
        <f t="shared" si="0"/>
        <v>15</v>
      </c>
      <c r="B17" s="185" t="s">
        <v>255</v>
      </c>
      <c r="C17" s="187">
        <v>21</v>
      </c>
    </row>
    <row r="18" spans="1:3" s="4" customFormat="1" ht="15.75">
      <c r="A18" s="183">
        <f t="shared" si="0"/>
        <v>16</v>
      </c>
      <c r="B18" s="185" t="s">
        <v>256</v>
      </c>
      <c r="C18" s="187">
        <v>22</v>
      </c>
    </row>
    <row r="19" spans="1:3" ht="15.75">
      <c r="A19" s="183">
        <f t="shared" si="0"/>
        <v>17</v>
      </c>
      <c r="B19" s="185" t="s">
        <v>227</v>
      </c>
      <c r="C19" s="187">
        <v>23</v>
      </c>
    </row>
    <row r="20" spans="1:3" ht="15.75">
      <c r="A20" s="183">
        <f t="shared" si="0"/>
        <v>18</v>
      </c>
      <c r="B20" s="185" t="s">
        <v>228</v>
      </c>
      <c r="C20" s="187">
        <v>24</v>
      </c>
    </row>
    <row r="21" spans="1:3" ht="15.75">
      <c r="A21" s="183">
        <f t="shared" si="0"/>
        <v>19</v>
      </c>
      <c r="B21" s="185" t="s">
        <v>226</v>
      </c>
      <c r="C21" s="189">
        <v>25</v>
      </c>
    </row>
    <row r="22" spans="1:3" ht="15.75">
      <c r="A22" s="183">
        <f t="shared" si="0"/>
        <v>20</v>
      </c>
      <c r="B22" s="185" t="s">
        <v>503</v>
      </c>
      <c r="C22" s="187" t="s">
        <v>935</v>
      </c>
    </row>
    <row r="23" spans="1:3" ht="15.75">
      <c r="A23" s="183">
        <f t="shared" si="0"/>
        <v>21</v>
      </c>
      <c r="B23" s="188" t="s">
        <v>230</v>
      </c>
      <c r="C23" s="187" t="s">
        <v>936</v>
      </c>
    </row>
    <row r="24" spans="1:3" s="4" customFormat="1" ht="15.75">
      <c r="A24" s="183">
        <f t="shared" si="0"/>
        <v>22</v>
      </c>
      <c r="B24" s="185" t="s">
        <v>205</v>
      </c>
      <c r="C24" s="187">
        <v>31</v>
      </c>
    </row>
    <row r="25" spans="1:3" s="4" customFormat="1" ht="15.75">
      <c r="A25" s="183">
        <f t="shared" si="0"/>
        <v>23</v>
      </c>
      <c r="B25" s="185" t="s">
        <v>206</v>
      </c>
      <c r="C25" s="187">
        <v>32</v>
      </c>
    </row>
    <row r="26" spans="1:3" ht="15.75">
      <c r="A26" s="183">
        <f t="shared" si="0"/>
        <v>24</v>
      </c>
      <c r="B26" s="185" t="s">
        <v>211</v>
      </c>
      <c r="C26" s="187">
        <v>33</v>
      </c>
    </row>
    <row r="27" spans="1:3" ht="15.75">
      <c r="A27" s="183">
        <f t="shared" si="0"/>
        <v>25</v>
      </c>
      <c r="B27" s="185" t="s">
        <v>212</v>
      </c>
      <c r="C27" s="187" t="s">
        <v>937</v>
      </c>
    </row>
    <row r="28" spans="1:3" ht="15.75">
      <c r="A28" s="183">
        <f t="shared" si="0"/>
        <v>26</v>
      </c>
      <c r="B28" s="185" t="s">
        <v>215</v>
      </c>
      <c r="C28" s="187">
        <v>36</v>
      </c>
    </row>
    <row r="29" spans="1:3" ht="15.75">
      <c r="A29" s="183">
        <f t="shared" si="0"/>
        <v>27</v>
      </c>
      <c r="B29" s="188" t="s">
        <v>605</v>
      </c>
      <c r="C29" s="189">
        <v>37</v>
      </c>
    </row>
    <row r="30" spans="1:3" ht="15.75">
      <c r="A30" s="183">
        <f t="shared" si="0"/>
        <v>28</v>
      </c>
      <c r="B30" s="185" t="s">
        <v>210</v>
      </c>
      <c r="C30" s="190">
        <v>38</v>
      </c>
    </row>
    <row r="31" spans="1:3" ht="15.75">
      <c r="A31" s="183">
        <f t="shared" si="0"/>
        <v>29</v>
      </c>
      <c r="B31" s="185" t="s">
        <v>217</v>
      </c>
      <c r="C31" s="179">
        <v>39</v>
      </c>
    </row>
    <row r="32" spans="1:3" ht="15.75">
      <c r="A32" s="183">
        <f t="shared" si="0"/>
        <v>30</v>
      </c>
      <c r="B32" s="185" t="s">
        <v>216</v>
      </c>
      <c r="C32" s="187">
        <v>40</v>
      </c>
    </row>
    <row r="33" spans="1:3" ht="15.75">
      <c r="A33" s="183">
        <f t="shared" si="0"/>
        <v>31</v>
      </c>
      <c r="B33" s="185" t="s">
        <v>233</v>
      </c>
      <c r="C33" s="187">
        <v>41</v>
      </c>
    </row>
    <row r="34" spans="1:3" ht="15.75">
      <c r="A34" s="183">
        <f t="shared" si="0"/>
        <v>32</v>
      </c>
      <c r="B34" s="185" t="s">
        <v>232</v>
      </c>
      <c r="C34" s="187">
        <v>42</v>
      </c>
    </row>
    <row r="35" spans="1:3" ht="15.75">
      <c r="A35" s="183">
        <f t="shared" si="0"/>
        <v>33</v>
      </c>
      <c r="B35" s="185" t="s">
        <v>207</v>
      </c>
      <c r="C35" s="187">
        <v>43</v>
      </c>
    </row>
    <row r="36" spans="1:3" s="4" customFormat="1" ht="15.75">
      <c r="A36" s="183">
        <f t="shared" si="0"/>
        <v>34</v>
      </c>
      <c r="B36" s="185" t="s">
        <v>208</v>
      </c>
      <c r="C36" s="187">
        <v>44</v>
      </c>
    </row>
    <row r="37" spans="1:3" s="4" customFormat="1" ht="15.75">
      <c r="A37" s="183">
        <f t="shared" si="0"/>
        <v>35</v>
      </c>
      <c r="B37" s="185" t="s">
        <v>209</v>
      </c>
      <c r="C37" s="187" t="s">
        <v>938</v>
      </c>
    </row>
    <row r="38" spans="1:3" ht="15.75">
      <c r="A38" s="183">
        <f t="shared" si="0"/>
        <v>36</v>
      </c>
      <c r="B38" s="185" t="s">
        <v>231</v>
      </c>
      <c r="C38" s="187">
        <v>47</v>
      </c>
    </row>
    <row r="39" spans="1:3" ht="15.75">
      <c r="A39" s="183">
        <f t="shared" si="0"/>
        <v>37</v>
      </c>
      <c r="B39" s="185" t="s">
        <v>234</v>
      </c>
      <c r="C39" s="187">
        <v>48</v>
      </c>
    </row>
    <row r="40" spans="1:3" ht="15.75">
      <c r="A40" s="183">
        <f t="shared" si="0"/>
        <v>38</v>
      </c>
      <c r="B40" s="185" t="s">
        <v>213</v>
      </c>
      <c r="C40" s="187">
        <v>49</v>
      </c>
    </row>
    <row r="41" spans="1:3" ht="15.75">
      <c r="A41" s="183">
        <f t="shared" si="0"/>
        <v>39</v>
      </c>
      <c r="B41" s="185" t="s">
        <v>214</v>
      </c>
      <c r="C41" s="191">
        <v>50</v>
      </c>
    </row>
    <row r="42" spans="1:3" ht="15.75">
      <c r="A42" s="183">
        <f t="shared" si="0"/>
        <v>40</v>
      </c>
      <c r="B42" s="185" t="s">
        <v>218</v>
      </c>
      <c r="C42" s="187">
        <v>51</v>
      </c>
    </row>
    <row r="43" spans="1:3" ht="15.75">
      <c r="A43" s="183">
        <f t="shared" si="0"/>
        <v>41</v>
      </c>
      <c r="B43" s="185" t="s">
        <v>219</v>
      </c>
      <c r="C43" s="187">
        <v>52</v>
      </c>
    </row>
    <row r="44" spans="1:3" ht="15.75">
      <c r="A44" s="183">
        <f t="shared" si="0"/>
        <v>42</v>
      </c>
      <c r="B44" s="188" t="s">
        <v>220</v>
      </c>
      <c r="C44" s="187" t="s">
        <v>939</v>
      </c>
    </row>
    <row r="45" spans="1:3" ht="15.75">
      <c r="A45" s="183">
        <f t="shared" si="0"/>
        <v>43</v>
      </c>
      <c r="B45" s="192" t="s">
        <v>221</v>
      </c>
      <c r="C45" s="187">
        <v>56</v>
      </c>
    </row>
    <row r="46" spans="1:3" ht="15.75">
      <c r="A46" s="183">
        <f t="shared" si="0"/>
        <v>44</v>
      </c>
      <c r="B46" s="184" t="s">
        <v>222</v>
      </c>
      <c r="C46" s="191">
        <v>57</v>
      </c>
    </row>
    <row r="47" spans="1:3" ht="15.75">
      <c r="A47" s="183">
        <f t="shared" si="0"/>
        <v>45</v>
      </c>
      <c r="B47" s="184" t="s">
        <v>797</v>
      </c>
      <c r="C47" s="191">
        <v>58</v>
      </c>
    </row>
    <row r="48" spans="1:3" ht="15.75">
      <c r="A48" s="191">
        <v>46</v>
      </c>
      <c r="B48" s="184" t="s">
        <v>798</v>
      </c>
      <c r="C48" s="191" t="s">
        <v>979</v>
      </c>
    </row>
    <row r="49" spans="1:3" ht="15.75">
      <c r="A49" s="191">
        <v>47</v>
      </c>
      <c r="B49" s="333" t="s">
        <v>970</v>
      </c>
      <c r="C49" s="191" t="s">
        <v>980</v>
      </c>
    </row>
    <row r="50" spans="1:3" ht="15.75">
      <c r="A50" s="191">
        <v>48</v>
      </c>
      <c r="B50" s="334" t="s">
        <v>223</v>
      </c>
      <c r="C50" s="191" t="s">
        <v>971</v>
      </c>
    </row>
  </sheetData>
  <mergeCells count="1">
    <mergeCell ref="A1:C1"/>
  </mergeCells>
  <pageMargins left="1.56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5"/>
  <sheetViews>
    <sheetView topLeftCell="A16" workbookViewId="0">
      <selection sqref="A1:I34"/>
    </sheetView>
  </sheetViews>
  <sheetFormatPr defaultRowHeight="15"/>
  <cols>
    <col min="1" max="1" width="7.7109375" customWidth="1"/>
    <col min="2" max="2" width="10.28515625" customWidth="1"/>
    <col min="3" max="3" width="10.85546875" customWidth="1"/>
    <col min="4" max="4" width="14.28515625" customWidth="1"/>
    <col min="5" max="5" width="12.7109375" customWidth="1"/>
    <col min="6" max="6" width="13.7109375" customWidth="1"/>
    <col min="7" max="7" width="10" customWidth="1"/>
    <col min="8" max="8" width="8.85546875" customWidth="1"/>
    <col min="9" max="9" width="9.7109375" customWidth="1"/>
  </cols>
  <sheetData>
    <row r="1" spans="1:9" ht="22.5" customHeight="1">
      <c r="A1" s="431">
        <v>16</v>
      </c>
      <c r="B1" s="432"/>
      <c r="C1" s="432"/>
      <c r="D1" s="432"/>
      <c r="E1" s="432"/>
      <c r="F1" s="432"/>
      <c r="G1" s="432"/>
      <c r="H1" s="432"/>
      <c r="I1" s="433"/>
    </row>
    <row r="2" spans="1:9" ht="21">
      <c r="A2" s="435" t="s">
        <v>165</v>
      </c>
      <c r="B2" s="436"/>
      <c r="C2" s="436"/>
      <c r="D2" s="436"/>
      <c r="E2" s="436"/>
      <c r="F2" s="436"/>
      <c r="G2" s="436"/>
      <c r="H2" s="436"/>
      <c r="I2" s="437"/>
    </row>
    <row r="3" spans="1:9" ht="21">
      <c r="A3" s="435" t="s">
        <v>491</v>
      </c>
      <c r="B3" s="436"/>
      <c r="C3" s="436"/>
      <c r="D3" s="436"/>
      <c r="E3" s="436"/>
      <c r="F3" s="436"/>
      <c r="G3" s="436"/>
      <c r="H3" s="436"/>
      <c r="I3" s="437"/>
    </row>
    <row r="4" spans="1:9" ht="69.75" customHeight="1">
      <c r="A4" s="110" t="s">
        <v>0</v>
      </c>
      <c r="B4" s="110" t="s">
        <v>1</v>
      </c>
      <c r="C4" s="110" t="s">
        <v>166</v>
      </c>
      <c r="D4" s="110" t="s">
        <v>189</v>
      </c>
      <c r="E4" s="110" t="s">
        <v>167</v>
      </c>
      <c r="F4" s="110" t="s">
        <v>168</v>
      </c>
      <c r="G4" s="110" t="s">
        <v>169</v>
      </c>
      <c r="H4" s="110" t="s">
        <v>170</v>
      </c>
      <c r="I4" s="110" t="s">
        <v>171</v>
      </c>
    </row>
    <row r="5" spans="1:9">
      <c r="A5" s="225">
        <v>1</v>
      </c>
      <c r="B5" s="225" t="s">
        <v>10</v>
      </c>
      <c r="C5" s="172">
        <v>30578</v>
      </c>
      <c r="D5" s="172">
        <v>22984.41</v>
      </c>
      <c r="E5" s="226">
        <f t="shared" ref="E5:E16" si="0">C5-D5</f>
        <v>7593.59</v>
      </c>
      <c r="F5" s="172">
        <v>2710.63</v>
      </c>
      <c r="G5" s="227">
        <f t="shared" ref="G5:G28" si="1">D5/C5*100</f>
        <v>75.166492249329593</v>
      </c>
      <c r="H5" s="227">
        <f>F5/D5*100</f>
        <v>11.793341660716983</v>
      </c>
      <c r="I5" s="227">
        <f t="shared" ref="I5:I31" si="2">F5/C5*100</f>
        <v>8.8646412453397865</v>
      </c>
    </row>
    <row r="6" spans="1:9">
      <c r="A6" s="228">
        <v>2</v>
      </c>
      <c r="B6" s="228" t="s">
        <v>11</v>
      </c>
      <c r="C6" s="172">
        <v>4855</v>
      </c>
      <c r="D6" s="172">
        <v>4719.6099999999997</v>
      </c>
      <c r="E6" s="226">
        <f t="shared" si="0"/>
        <v>135.39000000000033</v>
      </c>
      <c r="F6" s="172">
        <v>3648.34</v>
      </c>
      <c r="G6" s="227">
        <f t="shared" si="1"/>
        <v>97.211328527291442</v>
      </c>
      <c r="H6" s="227">
        <f>F6/D6*100</f>
        <v>77.30172620195313</v>
      </c>
      <c r="I6" s="227">
        <f t="shared" si="2"/>
        <v>75.146035015447993</v>
      </c>
    </row>
    <row r="7" spans="1:9">
      <c r="A7" s="225">
        <v>3</v>
      </c>
      <c r="B7" s="225" t="s">
        <v>12</v>
      </c>
      <c r="C7" s="172">
        <v>2681.09</v>
      </c>
      <c r="D7" s="172">
        <v>2159.4700000000003</v>
      </c>
      <c r="E7" s="226">
        <f t="shared" si="0"/>
        <v>521.61999999999989</v>
      </c>
      <c r="F7" s="172">
        <v>211.66</v>
      </c>
      <c r="G7" s="227">
        <f t="shared" si="1"/>
        <v>80.544480043564377</v>
      </c>
      <c r="H7" s="227">
        <f>F7/D7*100</f>
        <v>9.8014790666228269</v>
      </c>
      <c r="I7" s="227">
        <f t="shared" si="2"/>
        <v>7.8945503507901638</v>
      </c>
    </row>
    <row r="8" spans="1:9">
      <c r="A8" s="225">
        <v>4</v>
      </c>
      <c r="B8" s="229" t="s">
        <v>13</v>
      </c>
      <c r="C8" s="161">
        <v>17664.439999999999</v>
      </c>
      <c r="D8" s="172">
        <v>16402.580000000002</v>
      </c>
      <c r="E8" s="226">
        <f t="shared" si="0"/>
        <v>1261.8599999999969</v>
      </c>
      <c r="F8" s="172">
        <v>13520.2</v>
      </c>
      <c r="G8" s="227">
        <f t="shared" si="1"/>
        <v>92.856495875329216</v>
      </c>
      <c r="H8" s="227">
        <f>F8/D8*100</f>
        <v>82.427276684521573</v>
      </c>
      <c r="I8" s="227">
        <f t="shared" si="2"/>
        <v>76.539080774708978</v>
      </c>
    </row>
    <row r="9" spans="1:9">
      <c r="A9" s="228">
        <v>5</v>
      </c>
      <c r="B9" s="229" t="s">
        <v>14</v>
      </c>
      <c r="C9" s="161">
        <v>6116.32</v>
      </c>
      <c r="D9" s="172">
        <v>5662.65</v>
      </c>
      <c r="E9" s="226">
        <f t="shared" si="0"/>
        <v>453.67000000000007</v>
      </c>
      <c r="F9" s="172">
        <v>279.72000000000003</v>
      </c>
      <c r="G9" s="227">
        <f t="shared" si="1"/>
        <v>92.582631386193</v>
      </c>
      <c r="H9" s="227">
        <f t="shared" ref="H9:H15" si="3">F9/D9*100</f>
        <v>4.9397366957166708</v>
      </c>
      <c r="I9" s="227">
        <f t="shared" si="2"/>
        <v>4.5733382164438758</v>
      </c>
    </row>
    <row r="10" spans="1:9">
      <c r="A10" s="225">
        <v>6</v>
      </c>
      <c r="B10" s="225" t="s">
        <v>15</v>
      </c>
      <c r="C10" s="161">
        <v>13226.74</v>
      </c>
      <c r="D10" s="172">
        <v>10352.220000000001</v>
      </c>
      <c r="E10" s="226">
        <f t="shared" si="0"/>
        <v>2874.5199999999986</v>
      </c>
      <c r="F10" s="172">
        <v>863.90000000000009</v>
      </c>
      <c r="G10" s="227">
        <f t="shared" si="1"/>
        <v>78.267358396702448</v>
      </c>
      <c r="H10" s="227">
        <f t="shared" si="3"/>
        <v>8.3450699463496711</v>
      </c>
      <c r="I10" s="227">
        <f t="shared" si="2"/>
        <v>6.5314658033650028</v>
      </c>
    </row>
    <row r="11" spans="1:9">
      <c r="A11" s="225">
        <v>7</v>
      </c>
      <c r="B11" s="225" t="s">
        <v>16</v>
      </c>
      <c r="C11" s="161">
        <v>677.79</v>
      </c>
      <c r="D11" s="172">
        <v>570.25</v>
      </c>
      <c r="E11" s="226">
        <f>C11-D11</f>
        <v>107.53999999999996</v>
      </c>
      <c r="F11" s="172">
        <v>494.56</v>
      </c>
      <c r="G11" s="227">
        <f t="shared" si="1"/>
        <v>84.133728736039188</v>
      </c>
      <c r="H11" s="227">
        <f t="shared" si="3"/>
        <v>86.726874177992102</v>
      </c>
      <c r="I11" s="227">
        <f t="shared" si="2"/>
        <v>72.966553062157899</v>
      </c>
    </row>
    <row r="12" spans="1:9">
      <c r="A12" s="228">
        <v>8</v>
      </c>
      <c r="B12" s="228" t="s">
        <v>17</v>
      </c>
      <c r="C12" s="161">
        <v>18402</v>
      </c>
      <c r="D12" s="172">
        <v>10534.349999999999</v>
      </c>
      <c r="E12" s="226">
        <f t="shared" si="0"/>
        <v>7867.6500000000015</v>
      </c>
      <c r="F12" s="172">
        <v>10526.670000000002</v>
      </c>
      <c r="G12" s="227">
        <f t="shared" si="1"/>
        <v>57.245679817411144</v>
      </c>
      <c r="H12" s="227">
        <f t="shared" si="3"/>
        <v>99.927095644249547</v>
      </c>
      <c r="I12" s="227">
        <f t="shared" si="2"/>
        <v>57.203945223345301</v>
      </c>
    </row>
    <row r="13" spans="1:9">
      <c r="A13" s="225">
        <v>9</v>
      </c>
      <c r="B13" s="225" t="s">
        <v>18</v>
      </c>
      <c r="C13" s="161">
        <v>848.19</v>
      </c>
      <c r="D13" s="172">
        <v>714.44</v>
      </c>
      <c r="E13" s="226">
        <f t="shared" si="0"/>
        <v>133.75</v>
      </c>
      <c r="F13" s="172">
        <v>182.83999999999997</v>
      </c>
      <c r="G13" s="227">
        <f t="shared" si="1"/>
        <v>84.231127459649372</v>
      </c>
      <c r="H13" s="227">
        <f t="shared" si="3"/>
        <v>25.592072112423708</v>
      </c>
      <c r="I13" s="227">
        <f t="shared" si="2"/>
        <v>21.556490880580998</v>
      </c>
    </row>
    <row r="14" spans="1:9">
      <c r="A14" s="225">
        <v>10</v>
      </c>
      <c r="B14" s="228" t="s">
        <v>19</v>
      </c>
      <c r="C14" s="161">
        <v>304118.42</v>
      </c>
      <c r="D14" s="172">
        <v>36774.229999999996</v>
      </c>
      <c r="E14" s="226">
        <f t="shared" si="0"/>
        <v>267344.19</v>
      </c>
      <c r="F14" s="172">
        <v>24856.150000000005</v>
      </c>
      <c r="G14" s="227">
        <f t="shared" si="1"/>
        <v>12.092075843350756</v>
      </c>
      <c r="H14" s="227">
        <f t="shared" si="3"/>
        <v>67.591218089406652</v>
      </c>
      <c r="I14" s="227">
        <f t="shared" si="2"/>
        <v>8.173181354815668</v>
      </c>
    </row>
    <row r="15" spans="1:9">
      <c r="A15" s="228">
        <v>11</v>
      </c>
      <c r="B15" s="225" t="s">
        <v>20</v>
      </c>
      <c r="C15" s="172">
        <v>7344.05</v>
      </c>
      <c r="D15" s="172">
        <v>5405</v>
      </c>
      <c r="E15" s="226">
        <f t="shared" si="0"/>
        <v>1939.0500000000002</v>
      </c>
      <c r="F15" s="172">
        <v>36.5</v>
      </c>
      <c r="G15" s="227">
        <f t="shared" si="1"/>
        <v>73.596993484521477</v>
      </c>
      <c r="H15" s="227">
        <f t="shared" si="3"/>
        <v>0.67530064754856611</v>
      </c>
      <c r="I15" s="227">
        <f t="shared" si="2"/>
        <v>0.49700097357724959</v>
      </c>
    </row>
    <row r="16" spans="1:9">
      <c r="A16" s="225">
        <v>12</v>
      </c>
      <c r="B16" s="225" t="s">
        <v>21</v>
      </c>
      <c r="C16" s="172">
        <v>857.96</v>
      </c>
      <c r="D16" s="172">
        <v>661.79</v>
      </c>
      <c r="E16" s="226">
        <f t="shared" si="0"/>
        <v>196.17000000000007</v>
      </c>
      <c r="F16" s="172">
        <v>818.81000000000006</v>
      </c>
      <c r="G16" s="227">
        <f t="shared" si="1"/>
        <v>77.135297682875645</v>
      </c>
      <c r="H16" s="227">
        <f>F16/D16*100</f>
        <v>123.72655978482602</v>
      </c>
      <c r="I16" s="227">
        <f t="shared" si="2"/>
        <v>95.436850202806653</v>
      </c>
    </row>
    <row r="17" spans="1:9">
      <c r="A17" s="438" t="s">
        <v>172</v>
      </c>
      <c r="B17" s="438"/>
      <c r="C17" s="230">
        <f>SUM(C5:C16)</f>
        <v>407370</v>
      </c>
      <c r="D17" s="231">
        <f>SUM(D5:D16)</f>
        <v>116941</v>
      </c>
      <c r="E17" s="230">
        <f>SUM(E5:E16)</f>
        <v>290429</v>
      </c>
      <c r="F17" s="232">
        <f>SUM(F5:F16)</f>
        <v>58149.98000000001</v>
      </c>
      <c r="G17" s="233">
        <f t="shared" si="1"/>
        <v>28.706335763556474</v>
      </c>
      <c r="H17" s="233">
        <f>F17/D17*100</f>
        <v>49.725913067273247</v>
      </c>
      <c r="I17" s="233">
        <f t="shared" si="2"/>
        <v>14.274487566585661</v>
      </c>
    </row>
    <row r="18" spans="1:9">
      <c r="A18" s="229">
        <v>1</v>
      </c>
      <c r="B18" s="134" t="s">
        <v>24</v>
      </c>
      <c r="C18" s="234">
        <v>6471.18</v>
      </c>
      <c r="D18" s="172">
        <v>1590.6899999999998</v>
      </c>
      <c r="E18" s="226">
        <f t="shared" ref="E18:E28" si="4">C18-D18</f>
        <v>4880.4900000000007</v>
      </c>
      <c r="F18" s="172">
        <v>11.51</v>
      </c>
      <c r="G18" s="227">
        <f t="shared" si="1"/>
        <v>24.581142851844636</v>
      </c>
      <c r="H18" s="227">
        <f>F18/D18*100</f>
        <v>0.72358536232704052</v>
      </c>
      <c r="I18" s="227">
        <f t="shared" si="2"/>
        <v>0.17786555156864742</v>
      </c>
    </row>
    <row r="19" spans="1:9">
      <c r="A19" s="228">
        <v>2</v>
      </c>
      <c r="B19" s="134" t="s">
        <v>53</v>
      </c>
      <c r="C19" s="234">
        <v>186.67</v>
      </c>
      <c r="D19" s="172">
        <v>0</v>
      </c>
      <c r="E19" s="226">
        <f t="shared" si="4"/>
        <v>186.67</v>
      </c>
      <c r="F19" s="172">
        <v>0</v>
      </c>
      <c r="G19" s="227">
        <f t="shared" si="1"/>
        <v>0</v>
      </c>
      <c r="H19" s="227">
        <v>0</v>
      </c>
      <c r="I19" s="227">
        <f t="shared" si="2"/>
        <v>0</v>
      </c>
    </row>
    <row r="20" spans="1:9">
      <c r="A20" s="225">
        <v>3</v>
      </c>
      <c r="B20" s="134" t="s">
        <v>25</v>
      </c>
      <c r="C20" s="234">
        <v>13332.19</v>
      </c>
      <c r="D20" s="172">
        <v>565.64</v>
      </c>
      <c r="E20" s="226">
        <f t="shared" si="4"/>
        <v>12766.550000000001</v>
      </c>
      <c r="F20" s="172">
        <v>299.78999999999996</v>
      </c>
      <c r="G20" s="227">
        <f t="shared" si="1"/>
        <v>4.2426638084215718</v>
      </c>
      <c r="H20" s="227">
        <f>F20/D20*100</f>
        <v>53.000141432713377</v>
      </c>
      <c r="I20" s="227">
        <f t="shared" si="2"/>
        <v>2.2486178189779773</v>
      </c>
    </row>
    <row r="21" spans="1:9">
      <c r="A21" s="225">
        <v>4</v>
      </c>
      <c r="B21" s="134" t="s">
        <v>26</v>
      </c>
      <c r="C21" s="234">
        <v>6471.11</v>
      </c>
      <c r="D21" s="172">
        <v>477.42</v>
      </c>
      <c r="E21" s="226">
        <f t="shared" si="4"/>
        <v>5993.69</v>
      </c>
      <c r="F21" s="161">
        <v>1585.67</v>
      </c>
      <c r="G21" s="227">
        <f t="shared" si="1"/>
        <v>7.3777141788657588</v>
      </c>
      <c r="H21" s="227">
        <f>F21/D21*100</f>
        <v>332.13313225252398</v>
      </c>
      <c r="I21" s="227">
        <f t="shared" si="2"/>
        <v>24.503833190905429</v>
      </c>
    </row>
    <row r="22" spans="1:9">
      <c r="A22" s="228">
        <v>5</v>
      </c>
      <c r="B22" s="134" t="s">
        <v>27</v>
      </c>
      <c r="C22" s="235">
        <v>3263.07</v>
      </c>
      <c r="D22" s="172">
        <v>2886.9</v>
      </c>
      <c r="E22" s="226">
        <f t="shared" si="4"/>
        <v>376.17000000000007</v>
      </c>
      <c r="F22" s="172">
        <v>2395.3100000000004</v>
      </c>
      <c r="G22" s="227">
        <f t="shared" si="1"/>
        <v>88.471899162445183</v>
      </c>
      <c r="H22" s="227">
        <f>F22/D22*100</f>
        <v>82.971699747133613</v>
      </c>
      <c r="I22" s="227">
        <f t="shared" si="2"/>
        <v>73.406638533650835</v>
      </c>
    </row>
    <row r="23" spans="1:9">
      <c r="A23" s="225">
        <v>6</v>
      </c>
      <c r="B23" s="134" t="s">
        <v>28</v>
      </c>
      <c r="C23" s="235">
        <v>6111.58</v>
      </c>
      <c r="D23" s="172">
        <v>2351.7600000000002</v>
      </c>
      <c r="E23" s="226">
        <f t="shared" si="4"/>
        <v>3759.8199999999997</v>
      </c>
      <c r="F23" s="172">
        <v>25.16</v>
      </c>
      <c r="G23" s="227">
        <f t="shared" si="1"/>
        <v>38.480392958940243</v>
      </c>
      <c r="H23" s="227">
        <f>F23/D23*100</f>
        <v>1.0698370582032179</v>
      </c>
      <c r="I23" s="227">
        <f t="shared" si="2"/>
        <v>0.41167750401696451</v>
      </c>
    </row>
    <row r="24" spans="1:9">
      <c r="A24" s="225">
        <v>7</v>
      </c>
      <c r="B24" s="134" t="s">
        <v>29</v>
      </c>
      <c r="C24" s="234">
        <v>2148.1</v>
      </c>
      <c r="D24" s="161">
        <v>2090.21</v>
      </c>
      <c r="E24" s="226">
        <f t="shared" si="4"/>
        <v>57.889999999999873</v>
      </c>
      <c r="F24" s="14">
        <v>0</v>
      </c>
      <c r="G24" s="227">
        <f t="shared" si="1"/>
        <v>97.305060285834003</v>
      </c>
      <c r="H24" s="227">
        <v>0</v>
      </c>
      <c r="I24" s="227">
        <f t="shared" si="2"/>
        <v>0</v>
      </c>
    </row>
    <row r="25" spans="1:9">
      <c r="A25" s="225">
        <v>8</v>
      </c>
      <c r="B25" s="134" t="s">
        <v>30</v>
      </c>
      <c r="C25" s="234">
        <v>44</v>
      </c>
      <c r="D25" s="172">
        <v>2.6</v>
      </c>
      <c r="E25" s="226">
        <f t="shared" si="4"/>
        <v>41.4</v>
      </c>
      <c r="F25" s="161">
        <v>0</v>
      </c>
      <c r="G25" s="227">
        <f t="shared" si="1"/>
        <v>5.9090909090909092</v>
      </c>
      <c r="H25" s="227">
        <f>F25/D25*100</f>
        <v>0</v>
      </c>
      <c r="I25" s="227">
        <f t="shared" si="2"/>
        <v>0</v>
      </c>
    </row>
    <row r="26" spans="1:9">
      <c r="A26" s="434" t="s">
        <v>173</v>
      </c>
      <c r="B26" s="434"/>
      <c r="C26" s="232">
        <f>SUM(C18:C25)</f>
        <v>38027.9</v>
      </c>
      <c r="D26" s="236">
        <f>SUM(D18:D25)</f>
        <v>9965.2199999999993</v>
      </c>
      <c r="E26" s="236">
        <f t="shared" si="4"/>
        <v>28062.68</v>
      </c>
      <c r="F26" s="232">
        <f>SUM(F18:F25)</f>
        <v>4317.4400000000005</v>
      </c>
      <c r="G26" s="237">
        <f>D26/C26*100</f>
        <v>26.205023154052682</v>
      </c>
      <c r="H26" s="237">
        <f>F26/D26*100</f>
        <v>43.325084644393208</v>
      </c>
      <c r="I26" s="237">
        <f t="shared" si="2"/>
        <v>11.353348462576163</v>
      </c>
    </row>
    <row r="27" spans="1:9">
      <c r="A27" s="228">
        <v>1</v>
      </c>
      <c r="B27" s="228" t="s">
        <v>32</v>
      </c>
      <c r="C27" s="234">
        <v>17610.95</v>
      </c>
      <c r="D27" s="238">
        <v>4282</v>
      </c>
      <c r="E27" s="238">
        <f t="shared" si="4"/>
        <v>13328.95</v>
      </c>
      <c r="F27" s="239">
        <v>0</v>
      </c>
      <c r="G27" s="240">
        <f>D27/C27*100</f>
        <v>24.314418018335182</v>
      </c>
      <c r="H27" s="240">
        <f>F27/D27*100</f>
        <v>0</v>
      </c>
      <c r="I27" s="240">
        <f t="shared" si="2"/>
        <v>0</v>
      </c>
    </row>
    <row r="28" spans="1:9">
      <c r="A28" s="434" t="s">
        <v>174</v>
      </c>
      <c r="B28" s="434"/>
      <c r="C28" s="236">
        <f>C27</f>
        <v>17610.95</v>
      </c>
      <c r="D28" s="236">
        <f>D27</f>
        <v>4282</v>
      </c>
      <c r="E28" s="236">
        <f t="shared" si="4"/>
        <v>13328.95</v>
      </c>
      <c r="F28" s="232">
        <f>F27</f>
        <v>0</v>
      </c>
      <c r="G28" s="237">
        <f t="shared" si="1"/>
        <v>24.314418018335182</v>
      </c>
      <c r="H28" s="237">
        <f t="shared" ref="H28" si="5">SUM(H27)</f>
        <v>0</v>
      </c>
      <c r="I28" s="237">
        <f t="shared" si="2"/>
        <v>0</v>
      </c>
    </row>
    <row r="29" spans="1:9">
      <c r="A29" s="228">
        <v>1</v>
      </c>
      <c r="B29" s="228" t="s">
        <v>34</v>
      </c>
      <c r="C29" s="234">
        <v>33319.01</v>
      </c>
      <c r="D29" s="238">
        <v>15061.6</v>
      </c>
      <c r="E29" s="238">
        <f>C29-D29</f>
        <v>18257.410000000003</v>
      </c>
      <c r="F29" s="241">
        <v>46.31</v>
      </c>
      <c r="G29" s="240">
        <f>D29/C29*100</f>
        <v>45.204224255162437</v>
      </c>
      <c r="H29" s="240">
        <f>F29/D29*100</f>
        <v>0.30747065384819672</v>
      </c>
      <c r="I29" s="240">
        <f t="shared" si="2"/>
        <v>0.1389897238843531</v>
      </c>
    </row>
    <row r="30" spans="1:9">
      <c r="A30" s="434" t="s">
        <v>175</v>
      </c>
      <c r="B30" s="434"/>
      <c r="C30" s="232">
        <f>C29</f>
        <v>33319.01</v>
      </c>
      <c r="D30" s="242">
        <f>SUM(D29)</f>
        <v>15061.6</v>
      </c>
      <c r="E30" s="236">
        <f>C30-D30</f>
        <v>18257.410000000003</v>
      </c>
      <c r="F30" s="243">
        <f t="shared" ref="F30:H31" si="6">SUM(F29)</f>
        <v>46.31</v>
      </c>
      <c r="G30" s="237">
        <f>D30/C30*100</f>
        <v>45.204224255162437</v>
      </c>
      <c r="H30" s="237">
        <f t="shared" si="6"/>
        <v>0.30747065384819672</v>
      </c>
      <c r="I30" s="237">
        <f t="shared" si="2"/>
        <v>0.1389897238843531</v>
      </c>
    </row>
    <row r="31" spans="1:9" s="4" customFormat="1">
      <c r="A31" s="14" t="s">
        <v>191</v>
      </c>
      <c r="B31" s="22" t="s">
        <v>23</v>
      </c>
      <c r="C31" s="232">
        <f>C17+C26+C28+C30</f>
        <v>496327.86000000004</v>
      </c>
      <c r="D31" s="242">
        <f>D17+D26+D28+D30</f>
        <v>146249.82</v>
      </c>
      <c r="E31" s="236">
        <f t="shared" ref="E31:F31" si="7">E17+E26+E28+E30</f>
        <v>350078.04000000004</v>
      </c>
      <c r="F31" s="243">
        <f t="shared" si="7"/>
        <v>62513.73000000001</v>
      </c>
      <c r="G31" s="237">
        <f>D31/C31*100</f>
        <v>29.466373296070863</v>
      </c>
      <c r="H31" s="237">
        <f t="shared" si="6"/>
        <v>0.30747065384819672</v>
      </c>
      <c r="I31" s="237">
        <f t="shared" si="2"/>
        <v>12.595249035587083</v>
      </c>
    </row>
    <row r="32" spans="1:9">
      <c r="A32" s="228">
        <v>1</v>
      </c>
      <c r="B32" s="228" t="s">
        <v>176</v>
      </c>
      <c r="C32" s="244">
        <v>6493.41</v>
      </c>
      <c r="D32" s="244">
        <f>C32</f>
        <v>6493.41</v>
      </c>
      <c r="E32" s="238">
        <f t="shared" ref="E32:E34" si="8">C32-D32</f>
        <v>0</v>
      </c>
      <c r="F32" s="240">
        <v>0</v>
      </c>
      <c r="G32" s="240">
        <f t="shared" ref="G32:G34" si="9">D32/C32*100</f>
        <v>100</v>
      </c>
      <c r="H32" s="240">
        <v>0</v>
      </c>
      <c r="I32" s="240">
        <f>F32/C33*100</f>
        <v>0</v>
      </c>
    </row>
    <row r="33" spans="1:9">
      <c r="A33" s="228">
        <v>2</v>
      </c>
      <c r="B33" s="228" t="s">
        <v>177</v>
      </c>
      <c r="C33" s="244">
        <v>87096.84</v>
      </c>
      <c r="D33" s="244">
        <f>C33</f>
        <v>87096.84</v>
      </c>
      <c r="E33" s="238">
        <f t="shared" si="8"/>
        <v>0</v>
      </c>
      <c r="F33" s="240">
        <v>0</v>
      </c>
      <c r="G33" s="240">
        <f t="shared" si="9"/>
        <v>100</v>
      </c>
      <c r="H33" s="240">
        <f>F33/D33*100</f>
        <v>0</v>
      </c>
      <c r="I33" s="240">
        <f>F33/C32*100</f>
        <v>0</v>
      </c>
    </row>
    <row r="34" spans="1:9">
      <c r="A34" s="434" t="s">
        <v>178</v>
      </c>
      <c r="B34" s="434"/>
      <c r="C34" s="245">
        <f>C17+C26+C28+C30+C33+C32</f>
        <v>589918.1100000001</v>
      </c>
      <c r="D34" s="245">
        <f>D17+D26+D28+D30+D32+D33</f>
        <v>239840.07</v>
      </c>
      <c r="E34" s="236">
        <f t="shared" si="8"/>
        <v>350078.0400000001</v>
      </c>
      <c r="F34" s="245">
        <f>F17+F26+F28+F30+F32+F33</f>
        <v>62513.73000000001</v>
      </c>
      <c r="G34" s="237">
        <f t="shared" si="9"/>
        <v>40.656502306735412</v>
      </c>
      <c r="H34" s="237">
        <f>F34/D34*100</f>
        <v>26.064756402047419</v>
      </c>
      <c r="I34" s="237">
        <f>F34/C34*100</f>
        <v>10.597018287843376</v>
      </c>
    </row>
    <row r="35" spans="1:9">
      <c r="D35" s="54"/>
    </row>
  </sheetData>
  <mergeCells count="8">
    <mergeCell ref="A1:I1"/>
    <mergeCell ref="A34:B34"/>
    <mergeCell ref="A2:I2"/>
    <mergeCell ref="A3:I3"/>
    <mergeCell ref="A17:B17"/>
    <mergeCell ref="A26:B26"/>
    <mergeCell ref="A28:B28"/>
    <mergeCell ref="A30:B30"/>
  </mergeCells>
  <printOptions gridLines="1"/>
  <pageMargins left="0.69" right="0.25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3"/>
  <sheetViews>
    <sheetView topLeftCell="A7" workbookViewId="0">
      <selection activeCell="L26" sqref="L26"/>
    </sheetView>
  </sheetViews>
  <sheetFormatPr defaultRowHeight="15"/>
  <cols>
    <col min="2" max="2" width="8.5703125" customWidth="1"/>
    <col min="3" max="3" width="8.85546875" customWidth="1"/>
    <col min="4" max="4" width="11" style="54" customWidth="1"/>
    <col min="5" max="5" width="9.140625" customWidth="1"/>
    <col min="6" max="6" width="10.5703125" style="54" customWidth="1"/>
    <col min="7" max="7" width="9.7109375" customWidth="1"/>
    <col min="8" max="8" width="10.5703125" style="54" customWidth="1"/>
    <col min="9" max="9" width="8.42578125" customWidth="1"/>
    <col min="10" max="10" width="10.7109375" style="54" customWidth="1"/>
  </cols>
  <sheetData>
    <row r="1" spans="1:39" s="103" customFormat="1" ht="20.25" customHeight="1">
      <c r="A1" s="445">
        <v>17</v>
      </c>
      <c r="B1" s="446"/>
      <c r="C1" s="446"/>
      <c r="D1" s="446"/>
      <c r="E1" s="446"/>
      <c r="F1" s="446"/>
      <c r="G1" s="446"/>
      <c r="H1" s="446"/>
      <c r="I1" s="446"/>
      <c r="J1" s="447"/>
    </row>
    <row r="2" spans="1:39" ht="73.5" customHeight="1">
      <c r="A2" s="442" t="s">
        <v>188</v>
      </c>
      <c r="B2" s="443"/>
      <c r="C2" s="443"/>
      <c r="D2" s="443"/>
      <c r="E2" s="443"/>
      <c r="F2" s="443"/>
      <c r="G2" s="443"/>
      <c r="H2" s="443"/>
      <c r="I2" s="443"/>
      <c r="J2" s="44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18" customHeight="1">
      <c r="A3" s="439" t="s">
        <v>52</v>
      </c>
      <c r="B3" s="440"/>
      <c r="C3" s="440"/>
      <c r="D3" s="440"/>
      <c r="E3" s="440"/>
      <c r="F3" s="440"/>
      <c r="G3" s="440"/>
      <c r="H3" s="440"/>
      <c r="I3" s="440"/>
      <c r="J3" s="44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45" customHeight="1">
      <c r="A4" s="17" t="s">
        <v>0</v>
      </c>
      <c r="B4" s="17" t="s">
        <v>1</v>
      </c>
      <c r="C4" s="17" t="s">
        <v>179</v>
      </c>
      <c r="D4" s="78" t="s">
        <v>180</v>
      </c>
      <c r="E4" s="17" t="s">
        <v>181</v>
      </c>
      <c r="F4" s="78" t="s">
        <v>182</v>
      </c>
      <c r="G4" s="49" t="s">
        <v>492</v>
      </c>
      <c r="H4" s="78" t="s">
        <v>493</v>
      </c>
      <c r="I4" s="15" t="s">
        <v>186</v>
      </c>
      <c r="J4" s="79" t="s">
        <v>187</v>
      </c>
    </row>
    <row r="5" spans="1:39">
      <c r="A5" s="18">
        <v>1</v>
      </c>
      <c r="B5" s="19" t="s">
        <v>10</v>
      </c>
      <c r="C5" s="12">
        <v>179</v>
      </c>
      <c r="D5" s="65">
        <v>599</v>
      </c>
      <c r="E5" s="12">
        <v>1338</v>
      </c>
      <c r="F5" s="65">
        <v>17024.47</v>
      </c>
      <c r="G5" s="12">
        <v>1144</v>
      </c>
      <c r="H5" s="65">
        <v>5360.94</v>
      </c>
      <c r="I5" s="12">
        <f>C5+E5+G5</f>
        <v>2661</v>
      </c>
      <c r="J5" s="65">
        <f>D5+F5+H5</f>
        <v>22984.41</v>
      </c>
    </row>
    <row r="6" spans="1:39">
      <c r="A6" s="2">
        <v>2</v>
      </c>
      <c r="B6" s="10" t="s">
        <v>11</v>
      </c>
      <c r="C6" s="12">
        <v>830</v>
      </c>
      <c r="D6" s="65">
        <v>789.23</v>
      </c>
      <c r="E6" s="12">
        <v>520</v>
      </c>
      <c r="F6" s="65">
        <v>3292.06</v>
      </c>
      <c r="G6" s="12">
        <v>285</v>
      </c>
      <c r="H6" s="65">
        <v>638.31999999999994</v>
      </c>
      <c r="I6" s="12">
        <f t="shared" ref="I6:I30" si="0">C6+E6+G6</f>
        <v>1635</v>
      </c>
      <c r="J6" s="65">
        <f t="shared" ref="J6:J30" si="1">D6+F6+H6</f>
        <v>4719.6099999999997</v>
      </c>
    </row>
    <row r="7" spans="1:39">
      <c r="A7" s="2">
        <v>3</v>
      </c>
      <c r="B7" s="10" t="s">
        <v>12</v>
      </c>
      <c r="C7" s="12">
        <v>0</v>
      </c>
      <c r="D7" s="65">
        <v>0</v>
      </c>
      <c r="E7" s="12">
        <v>130</v>
      </c>
      <c r="F7" s="65">
        <v>835.09</v>
      </c>
      <c r="G7" s="12">
        <v>106</v>
      </c>
      <c r="H7" s="65">
        <v>1324.38</v>
      </c>
      <c r="I7" s="12">
        <f t="shared" si="0"/>
        <v>236</v>
      </c>
      <c r="J7" s="65">
        <f t="shared" si="1"/>
        <v>2159.4700000000003</v>
      </c>
    </row>
    <row r="8" spans="1:39">
      <c r="A8" s="2">
        <v>4</v>
      </c>
      <c r="B8" s="10" t="s">
        <v>13</v>
      </c>
      <c r="C8" s="12">
        <v>427</v>
      </c>
      <c r="D8" s="65">
        <v>1053.97</v>
      </c>
      <c r="E8" s="12">
        <v>1859</v>
      </c>
      <c r="F8" s="65">
        <v>11700.580000000002</v>
      </c>
      <c r="G8" s="12">
        <v>1441</v>
      </c>
      <c r="H8" s="65">
        <v>3648.0299999999997</v>
      </c>
      <c r="I8" s="12">
        <f t="shared" si="0"/>
        <v>3727</v>
      </c>
      <c r="J8" s="65">
        <f t="shared" si="1"/>
        <v>16402.580000000002</v>
      </c>
    </row>
    <row r="9" spans="1:39">
      <c r="A9" s="2">
        <v>5</v>
      </c>
      <c r="B9" s="10" t="s">
        <v>14</v>
      </c>
      <c r="C9" s="12">
        <v>1645</v>
      </c>
      <c r="D9" s="65">
        <v>949.55</v>
      </c>
      <c r="E9" s="12">
        <v>1176</v>
      </c>
      <c r="F9" s="65">
        <v>2692.9399999999996</v>
      </c>
      <c r="G9" s="12">
        <v>892</v>
      </c>
      <c r="H9" s="65">
        <v>2020.1599999999999</v>
      </c>
      <c r="I9" s="12">
        <f t="shared" si="0"/>
        <v>3713</v>
      </c>
      <c r="J9" s="65">
        <f t="shared" si="1"/>
        <v>5662.65</v>
      </c>
    </row>
    <row r="10" spans="1:39">
      <c r="A10" s="2">
        <v>6</v>
      </c>
      <c r="B10" s="10" t="s">
        <v>15</v>
      </c>
      <c r="C10" s="12">
        <v>27</v>
      </c>
      <c r="D10" s="65">
        <v>119.37</v>
      </c>
      <c r="E10" s="12">
        <v>563</v>
      </c>
      <c r="F10" s="65">
        <v>9155.43</v>
      </c>
      <c r="G10" s="12">
        <v>276</v>
      </c>
      <c r="H10" s="65">
        <v>1077.42</v>
      </c>
      <c r="I10" s="12">
        <f t="shared" si="0"/>
        <v>866</v>
      </c>
      <c r="J10" s="65">
        <f t="shared" si="1"/>
        <v>10352.220000000001</v>
      </c>
    </row>
    <row r="11" spans="1:39">
      <c r="A11" s="2">
        <v>7</v>
      </c>
      <c r="B11" s="10" t="s">
        <v>16</v>
      </c>
      <c r="C11" s="12">
        <v>10</v>
      </c>
      <c r="D11" s="65">
        <v>13.59</v>
      </c>
      <c r="E11" s="12">
        <v>58</v>
      </c>
      <c r="F11" s="65">
        <v>316.11</v>
      </c>
      <c r="G11" s="12">
        <v>36</v>
      </c>
      <c r="H11" s="65">
        <v>240.55</v>
      </c>
      <c r="I11" s="12">
        <f t="shared" si="0"/>
        <v>104</v>
      </c>
      <c r="J11" s="65">
        <f t="shared" si="1"/>
        <v>570.25</v>
      </c>
    </row>
    <row r="12" spans="1:39">
      <c r="A12" s="2">
        <v>8</v>
      </c>
      <c r="B12" s="10" t="s">
        <v>17</v>
      </c>
      <c r="C12" s="12">
        <v>2701</v>
      </c>
      <c r="D12" s="65">
        <v>2723.2999999999997</v>
      </c>
      <c r="E12" s="12">
        <v>902</v>
      </c>
      <c r="F12" s="65">
        <v>6741.01</v>
      </c>
      <c r="G12" s="12">
        <v>447</v>
      </c>
      <c r="H12" s="65">
        <v>1070.04</v>
      </c>
      <c r="I12" s="12">
        <f t="shared" si="0"/>
        <v>4050</v>
      </c>
      <c r="J12" s="65">
        <f t="shared" si="1"/>
        <v>10534.349999999999</v>
      </c>
    </row>
    <row r="13" spans="1:39">
      <c r="A13" s="2">
        <v>9</v>
      </c>
      <c r="B13" s="10" t="s">
        <v>18</v>
      </c>
      <c r="C13" s="12">
        <v>2</v>
      </c>
      <c r="D13" s="65">
        <v>4.8</v>
      </c>
      <c r="E13" s="12">
        <v>133</v>
      </c>
      <c r="F13" s="65">
        <v>584.1099999999999</v>
      </c>
      <c r="G13" s="12">
        <v>19</v>
      </c>
      <c r="H13" s="65">
        <v>125.53</v>
      </c>
      <c r="I13" s="12">
        <f t="shared" si="0"/>
        <v>154</v>
      </c>
      <c r="J13" s="65">
        <f t="shared" si="1"/>
        <v>714.43999999999983</v>
      </c>
    </row>
    <row r="14" spans="1:39">
      <c r="A14" s="2">
        <v>10</v>
      </c>
      <c r="B14" s="10" t="s">
        <v>19</v>
      </c>
      <c r="C14" s="12">
        <v>6084</v>
      </c>
      <c r="D14" s="65">
        <v>4067.2599999999998</v>
      </c>
      <c r="E14" s="12">
        <v>3176</v>
      </c>
      <c r="F14" s="65">
        <v>19723.73</v>
      </c>
      <c r="G14" s="12">
        <v>3594</v>
      </c>
      <c r="H14" s="65">
        <v>12983.24</v>
      </c>
      <c r="I14" s="12">
        <f t="shared" si="0"/>
        <v>12854</v>
      </c>
      <c r="J14" s="65">
        <f t="shared" si="1"/>
        <v>36774.229999999996</v>
      </c>
    </row>
    <row r="15" spans="1:39">
      <c r="A15" s="2">
        <v>11</v>
      </c>
      <c r="B15" s="10" t="s">
        <v>20</v>
      </c>
      <c r="C15" s="12">
        <v>24</v>
      </c>
      <c r="D15" s="65">
        <v>377</v>
      </c>
      <c r="E15" s="12">
        <v>238</v>
      </c>
      <c r="F15" s="65">
        <v>4064</v>
      </c>
      <c r="G15" s="12">
        <v>101</v>
      </c>
      <c r="H15" s="65">
        <v>964</v>
      </c>
      <c r="I15" s="12">
        <f t="shared" si="0"/>
        <v>363</v>
      </c>
      <c r="J15" s="65">
        <f t="shared" si="1"/>
        <v>5405</v>
      </c>
    </row>
    <row r="16" spans="1:39">
      <c r="A16" s="2">
        <v>12</v>
      </c>
      <c r="B16" s="10" t="s">
        <v>21</v>
      </c>
      <c r="C16" s="12">
        <v>102</v>
      </c>
      <c r="D16" s="65">
        <v>102.89000000000001</v>
      </c>
      <c r="E16" s="12">
        <v>120</v>
      </c>
      <c r="F16" s="65">
        <v>372.41999999999996</v>
      </c>
      <c r="G16" s="12">
        <v>65</v>
      </c>
      <c r="H16" s="65">
        <v>186.48000000000002</v>
      </c>
      <c r="I16" s="12">
        <f t="shared" si="0"/>
        <v>287</v>
      </c>
      <c r="J16" s="65">
        <f t="shared" si="1"/>
        <v>661.79</v>
      </c>
    </row>
    <row r="17" spans="1:10" s="21" customFormat="1">
      <c r="A17" s="3" t="s">
        <v>22</v>
      </c>
      <c r="B17" s="11" t="s">
        <v>23</v>
      </c>
      <c r="C17" s="14">
        <f>SUM(C5:C16)</f>
        <v>12031</v>
      </c>
      <c r="D17" s="66">
        <f t="shared" ref="D17:H17" si="2">SUM(D5:D16)</f>
        <v>10799.96</v>
      </c>
      <c r="E17" s="14">
        <f t="shared" si="2"/>
        <v>10213</v>
      </c>
      <c r="F17" s="66">
        <f t="shared" si="2"/>
        <v>76501.950000000012</v>
      </c>
      <c r="G17" s="14">
        <f t="shared" si="2"/>
        <v>8406</v>
      </c>
      <c r="H17" s="66">
        <f t="shared" si="2"/>
        <v>29639.089999999997</v>
      </c>
      <c r="I17" s="14">
        <f t="shared" si="0"/>
        <v>30650</v>
      </c>
      <c r="J17" s="66">
        <f t="shared" si="1"/>
        <v>116941</v>
      </c>
    </row>
    <row r="18" spans="1:10">
      <c r="A18" s="2">
        <v>1</v>
      </c>
      <c r="B18" s="10" t="s">
        <v>24</v>
      </c>
      <c r="C18" s="12">
        <v>3</v>
      </c>
      <c r="D18" s="65">
        <v>181.82</v>
      </c>
      <c r="E18" s="12">
        <v>7</v>
      </c>
      <c r="F18" s="65">
        <v>1402.81</v>
      </c>
      <c r="G18" s="12">
        <v>0</v>
      </c>
      <c r="H18" s="12">
        <v>6.06</v>
      </c>
      <c r="I18" s="12">
        <f t="shared" si="0"/>
        <v>10</v>
      </c>
      <c r="J18" s="65">
        <f t="shared" si="1"/>
        <v>1590.6899999999998</v>
      </c>
    </row>
    <row r="19" spans="1:10">
      <c r="A19" s="2">
        <v>2</v>
      </c>
      <c r="B19" s="10" t="s">
        <v>63</v>
      </c>
      <c r="C19" s="12">
        <v>0</v>
      </c>
      <c r="D19" s="65">
        <v>0</v>
      </c>
      <c r="E19" s="12">
        <v>0</v>
      </c>
      <c r="F19" s="65">
        <v>0</v>
      </c>
      <c r="G19" s="12">
        <v>0</v>
      </c>
      <c r="H19" s="12">
        <v>0</v>
      </c>
      <c r="I19" s="12">
        <f t="shared" si="0"/>
        <v>0</v>
      </c>
      <c r="J19" s="65">
        <f t="shared" si="1"/>
        <v>0</v>
      </c>
    </row>
    <row r="20" spans="1:10">
      <c r="A20" s="2">
        <v>3</v>
      </c>
      <c r="B20" s="10" t="s">
        <v>25</v>
      </c>
      <c r="C20" s="12">
        <v>7</v>
      </c>
      <c r="D20" s="65">
        <v>44.44</v>
      </c>
      <c r="E20" s="12">
        <v>138</v>
      </c>
      <c r="F20" s="65">
        <v>485.85</v>
      </c>
      <c r="G20" s="12">
        <v>42</v>
      </c>
      <c r="H20" s="12">
        <v>35.35</v>
      </c>
      <c r="I20" s="12">
        <f t="shared" si="0"/>
        <v>187</v>
      </c>
      <c r="J20" s="65">
        <f t="shared" si="1"/>
        <v>565.64</v>
      </c>
    </row>
    <row r="21" spans="1:10">
      <c r="A21" s="2">
        <v>4</v>
      </c>
      <c r="B21" s="10" t="s">
        <v>26</v>
      </c>
      <c r="C21" s="12">
        <v>4</v>
      </c>
      <c r="D21" s="65">
        <v>82.04</v>
      </c>
      <c r="E21" s="12">
        <v>50</v>
      </c>
      <c r="F21" s="65">
        <v>309.57</v>
      </c>
      <c r="G21" s="12">
        <v>28</v>
      </c>
      <c r="H21" s="12">
        <v>85.81</v>
      </c>
      <c r="I21" s="12">
        <f t="shared" si="0"/>
        <v>82</v>
      </c>
      <c r="J21" s="65">
        <f t="shared" si="1"/>
        <v>477.42</v>
      </c>
    </row>
    <row r="22" spans="1:10">
      <c r="A22" s="2">
        <v>5</v>
      </c>
      <c r="B22" s="10" t="s">
        <v>27</v>
      </c>
      <c r="C22" s="12">
        <v>88</v>
      </c>
      <c r="D22" s="65">
        <v>132.95999999999998</v>
      </c>
      <c r="E22" s="12">
        <v>169</v>
      </c>
      <c r="F22" s="65">
        <v>2312.63</v>
      </c>
      <c r="G22" s="12">
        <v>58</v>
      </c>
      <c r="H22" s="12">
        <v>441.30999999999995</v>
      </c>
      <c r="I22" s="12">
        <f t="shared" si="0"/>
        <v>315</v>
      </c>
      <c r="J22" s="65">
        <f t="shared" si="1"/>
        <v>2886.9</v>
      </c>
    </row>
    <row r="23" spans="1:10">
      <c r="A23" s="2">
        <v>6</v>
      </c>
      <c r="B23" s="10" t="s">
        <v>28</v>
      </c>
      <c r="C23" s="12">
        <v>14</v>
      </c>
      <c r="D23" s="65">
        <v>37.840000000000003</v>
      </c>
      <c r="E23" s="12">
        <v>275</v>
      </c>
      <c r="F23" s="65">
        <v>2313.92</v>
      </c>
      <c r="G23" s="12">
        <v>0</v>
      </c>
      <c r="H23" s="12">
        <v>0</v>
      </c>
      <c r="I23" s="12">
        <f t="shared" si="0"/>
        <v>289</v>
      </c>
      <c r="J23" s="65">
        <f t="shared" si="1"/>
        <v>2351.7600000000002</v>
      </c>
    </row>
    <row r="24" spans="1:10">
      <c r="A24" s="2">
        <v>7</v>
      </c>
      <c r="B24" s="10" t="s">
        <v>29</v>
      </c>
      <c r="C24" s="12">
        <v>1256</v>
      </c>
      <c r="D24" s="65">
        <v>341.82</v>
      </c>
      <c r="E24" s="12">
        <v>6077</v>
      </c>
      <c r="F24" s="65">
        <v>1748.39</v>
      </c>
      <c r="G24" s="12">
        <v>0</v>
      </c>
      <c r="H24" s="12">
        <v>0</v>
      </c>
      <c r="I24" s="12">
        <f t="shared" si="0"/>
        <v>7333</v>
      </c>
      <c r="J24" s="65">
        <f t="shared" si="1"/>
        <v>2090.21</v>
      </c>
    </row>
    <row r="25" spans="1:10">
      <c r="A25" s="2">
        <v>8</v>
      </c>
      <c r="B25" s="10" t="s">
        <v>30</v>
      </c>
      <c r="C25" s="12">
        <v>0</v>
      </c>
      <c r="D25" s="65">
        <v>0</v>
      </c>
      <c r="E25" s="12">
        <v>1</v>
      </c>
      <c r="F25" s="65">
        <v>2.6</v>
      </c>
      <c r="G25" s="12">
        <v>0</v>
      </c>
      <c r="H25" s="12">
        <v>0</v>
      </c>
      <c r="I25" s="12">
        <f t="shared" si="0"/>
        <v>1</v>
      </c>
      <c r="J25" s="65">
        <f t="shared" si="1"/>
        <v>2.6</v>
      </c>
    </row>
    <row r="26" spans="1:10" s="21" customFormat="1">
      <c r="A26" s="3" t="s">
        <v>31</v>
      </c>
      <c r="B26" s="11" t="s">
        <v>23</v>
      </c>
      <c r="C26" s="14">
        <f>SUM(C18:C25)</f>
        <v>1372</v>
      </c>
      <c r="D26" s="66">
        <f t="shared" ref="D26:H26" si="3">SUM(D18:D25)</f>
        <v>820.92000000000007</v>
      </c>
      <c r="E26" s="14">
        <f t="shared" si="3"/>
        <v>6717</v>
      </c>
      <c r="F26" s="66">
        <f t="shared" si="3"/>
        <v>8575.77</v>
      </c>
      <c r="G26" s="14">
        <f t="shared" si="3"/>
        <v>128</v>
      </c>
      <c r="H26" s="66">
        <f t="shared" si="3"/>
        <v>568.53</v>
      </c>
      <c r="I26" s="14">
        <f t="shared" si="0"/>
        <v>8217</v>
      </c>
      <c r="J26" s="66">
        <f t="shared" si="1"/>
        <v>9965.2200000000012</v>
      </c>
    </row>
    <row r="27" spans="1:10">
      <c r="A27" s="2">
        <v>1</v>
      </c>
      <c r="B27" s="10" t="s">
        <v>32</v>
      </c>
      <c r="C27" s="12">
        <v>800</v>
      </c>
      <c r="D27" s="65">
        <v>3041.04</v>
      </c>
      <c r="E27" s="12">
        <v>2129</v>
      </c>
      <c r="F27" s="65">
        <v>1140.78</v>
      </c>
      <c r="G27" s="12">
        <v>93</v>
      </c>
      <c r="H27" s="65">
        <v>100.18</v>
      </c>
      <c r="I27" s="12">
        <f t="shared" si="0"/>
        <v>3022</v>
      </c>
      <c r="J27" s="65">
        <f t="shared" si="1"/>
        <v>4282</v>
      </c>
    </row>
    <row r="28" spans="1:10" s="21" customFormat="1">
      <c r="A28" s="3" t="s">
        <v>33</v>
      </c>
      <c r="B28" s="11" t="s">
        <v>23</v>
      </c>
      <c r="C28" s="14">
        <f>C27</f>
        <v>800</v>
      </c>
      <c r="D28" s="66">
        <f t="shared" ref="D28:H28" si="4">D27</f>
        <v>3041.04</v>
      </c>
      <c r="E28" s="14">
        <f t="shared" si="4"/>
        <v>2129</v>
      </c>
      <c r="F28" s="66">
        <f t="shared" si="4"/>
        <v>1140.78</v>
      </c>
      <c r="G28" s="14">
        <f t="shared" si="4"/>
        <v>93</v>
      </c>
      <c r="H28" s="66">
        <f t="shared" si="4"/>
        <v>100.18</v>
      </c>
      <c r="I28" s="14">
        <f t="shared" si="0"/>
        <v>3022</v>
      </c>
      <c r="J28" s="66">
        <f t="shared" si="1"/>
        <v>4282</v>
      </c>
    </row>
    <row r="29" spans="1:10">
      <c r="A29" s="2">
        <v>1</v>
      </c>
      <c r="B29" s="10" t="s">
        <v>34</v>
      </c>
      <c r="C29" s="12">
        <v>12171</v>
      </c>
      <c r="D29" s="65">
        <v>9240.76</v>
      </c>
      <c r="E29" s="12">
        <v>32</v>
      </c>
      <c r="F29" s="65">
        <v>218.17</v>
      </c>
      <c r="G29" s="12">
        <v>941</v>
      </c>
      <c r="H29" s="65">
        <v>5602.67</v>
      </c>
      <c r="I29" s="12">
        <f t="shared" si="0"/>
        <v>13144</v>
      </c>
      <c r="J29" s="65">
        <f t="shared" si="1"/>
        <v>15061.6</v>
      </c>
    </row>
    <row r="30" spans="1:10" s="21" customFormat="1">
      <c r="A30" s="23" t="s">
        <v>190</v>
      </c>
      <c r="B30" s="11" t="s">
        <v>23</v>
      </c>
      <c r="C30" s="14">
        <f>C17+C26+C28+C29</f>
        <v>26374</v>
      </c>
      <c r="D30" s="66">
        <f t="shared" ref="D30:H30" si="5">D17+D26+D28+D29</f>
        <v>23902.68</v>
      </c>
      <c r="E30" s="14">
        <f t="shared" si="5"/>
        <v>19091</v>
      </c>
      <c r="F30" s="66">
        <f t="shared" si="5"/>
        <v>86436.670000000013</v>
      </c>
      <c r="G30" s="14">
        <f t="shared" si="5"/>
        <v>9568</v>
      </c>
      <c r="H30" s="66">
        <f t="shared" si="5"/>
        <v>35910.469999999994</v>
      </c>
      <c r="I30" s="14">
        <f t="shared" si="0"/>
        <v>55033</v>
      </c>
      <c r="J30" s="66">
        <f t="shared" si="1"/>
        <v>146249.82</v>
      </c>
    </row>
    <row r="31" spans="1:10">
      <c r="A31" s="126">
        <v>1</v>
      </c>
      <c r="B31" s="320" t="s">
        <v>176</v>
      </c>
      <c r="C31" s="14"/>
      <c r="D31" s="124"/>
      <c r="E31" s="14">
        <v>206</v>
      </c>
      <c r="F31" s="66">
        <v>6493.41</v>
      </c>
      <c r="G31" s="14"/>
      <c r="H31" s="66"/>
      <c r="I31" s="14">
        <f t="shared" ref="I31:I32" si="6">C31+E31+G31</f>
        <v>206</v>
      </c>
      <c r="J31" s="66">
        <f t="shared" ref="J31:J32" si="7">D31+F31+H31</f>
        <v>6493.41</v>
      </c>
    </row>
    <row r="32" spans="1:10">
      <c r="A32" s="126">
        <v>2</v>
      </c>
      <c r="B32" s="321" t="s">
        <v>177</v>
      </c>
      <c r="C32" s="57">
        <v>1</v>
      </c>
      <c r="D32" s="84">
        <v>87096.84</v>
      </c>
      <c r="E32" s="57"/>
      <c r="F32" s="125"/>
      <c r="G32" s="57"/>
      <c r="H32" s="84"/>
      <c r="I32" s="57">
        <f t="shared" si="6"/>
        <v>1</v>
      </c>
      <c r="J32" s="84">
        <f t="shared" si="7"/>
        <v>87096.84</v>
      </c>
    </row>
    <row r="33" spans="1:10">
      <c r="A33" s="11" t="s">
        <v>35</v>
      </c>
      <c r="B33" s="22" t="s">
        <v>23</v>
      </c>
      <c r="C33" s="14">
        <f>C30+C31+C32</f>
        <v>26375</v>
      </c>
      <c r="D33" s="66">
        <f t="shared" ref="D33:H33" si="8">D30+D31+D32</f>
        <v>110999.51999999999</v>
      </c>
      <c r="E33" s="14">
        <f t="shared" si="8"/>
        <v>19297</v>
      </c>
      <c r="F33" s="66">
        <f t="shared" si="8"/>
        <v>92930.080000000016</v>
      </c>
      <c r="G33" s="14">
        <f t="shared" si="8"/>
        <v>9568</v>
      </c>
      <c r="H33" s="66">
        <f t="shared" si="8"/>
        <v>35910.469999999994</v>
      </c>
      <c r="I33" s="14">
        <f t="shared" ref="I33:J33" si="9">I30+I31+I32</f>
        <v>55240</v>
      </c>
      <c r="J33" s="66">
        <f t="shared" si="9"/>
        <v>239840.07</v>
      </c>
    </row>
  </sheetData>
  <mergeCells count="3">
    <mergeCell ref="A3:J3"/>
    <mergeCell ref="A2:J2"/>
    <mergeCell ref="A1:J1"/>
  </mergeCells>
  <printOptions gridLines="1"/>
  <pageMargins left="0.78" right="0.25" top="0.75" bottom="0.75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P32"/>
  <sheetViews>
    <sheetView workbookViewId="0">
      <selection sqref="A1:L32"/>
    </sheetView>
  </sheetViews>
  <sheetFormatPr defaultRowHeight="15"/>
  <cols>
    <col min="1" max="1" width="7.42578125" customWidth="1"/>
    <col min="2" max="2" width="6.7109375" bestFit="1" customWidth="1"/>
    <col min="4" max="4" width="9.140625" style="54"/>
    <col min="6" max="6" width="9.140625" style="54"/>
    <col min="7" max="7" width="6" customWidth="1"/>
    <col min="8" max="8" width="6.7109375" style="54" customWidth="1"/>
    <col min="9" max="9" width="8.7109375" customWidth="1"/>
    <col min="10" max="10" width="9.140625" style="54"/>
    <col min="12" max="12" width="9.5703125" style="54" bestFit="1" customWidth="1"/>
    <col min="14" max="14" width="11.28515625" customWidth="1"/>
  </cols>
  <sheetData>
    <row r="1" spans="1:42" s="148" customFormat="1" ht="22.5" customHeight="1">
      <c r="A1" s="382">
        <v>18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</row>
    <row r="2" spans="1:42" ht="45.75" customHeight="1">
      <c r="A2" s="420" t="s">
        <v>183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1.75" customHeight="1">
      <c r="A3" s="450" t="s">
        <v>52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ht="75">
      <c r="A4" s="16" t="s">
        <v>0</v>
      </c>
      <c r="B4" s="16" t="s">
        <v>1</v>
      </c>
      <c r="C4" s="16" t="s">
        <v>2</v>
      </c>
      <c r="D4" s="80" t="s">
        <v>3</v>
      </c>
      <c r="E4" s="16" t="s">
        <v>4</v>
      </c>
      <c r="F4" s="80" t="s">
        <v>5</v>
      </c>
      <c r="G4" s="16" t="s">
        <v>6</v>
      </c>
      <c r="H4" s="80" t="s">
        <v>7</v>
      </c>
      <c r="I4" s="16" t="s">
        <v>8</v>
      </c>
      <c r="J4" s="80" t="s">
        <v>9</v>
      </c>
      <c r="K4" s="13" t="s">
        <v>179</v>
      </c>
      <c r="L4" s="83" t="s">
        <v>180</v>
      </c>
    </row>
    <row r="5" spans="1:42">
      <c r="A5" s="2">
        <v>1</v>
      </c>
      <c r="B5" s="2" t="s">
        <v>10</v>
      </c>
      <c r="C5" s="2">
        <v>0</v>
      </c>
      <c r="D5" s="61">
        <v>0</v>
      </c>
      <c r="E5" s="2">
        <v>0</v>
      </c>
      <c r="F5" s="61">
        <v>0</v>
      </c>
      <c r="G5" s="2">
        <v>179</v>
      </c>
      <c r="H5" s="61">
        <v>599</v>
      </c>
      <c r="I5" s="2">
        <v>0</v>
      </c>
      <c r="J5" s="63">
        <v>0</v>
      </c>
      <c r="K5" s="12">
        <f t="shared" ref="K5:K30" si="0">C5+E5+G5+I5</f>
        <v>179</v>
      </c>
      <c r="L5" s="65">
        <f t="shared" ref="L5:L30" si="1">D5+F5+H5+J5</f>
        <v>599</v>
      </c>
    </row>
    <row r="6" spans="1:42">
      <c r="A6" s="2">
        <v>2</v>
      </c>
      <c r="B6" s="2" t="s">
        <v>11</v>
      </c>
      <c r="C6" s="2">
        <v>816</v>
      </c>
      <c r="D6" s="61">
        <v>770.49</v>
      </c>
      <c r="E6" s="2">
        <v>0</v>
      </c>
      <c r="F6" s="61">
        <v>0</v>
      </c>
      <c r="G6" s="2">
        <v>0</v>
      </c>
      <c r="H6" s="61">
        <v>0</v>
      </c>
      <c r="I6" s="2">
        <v>14</v>
      </c>
      <c r="J6" s="63">
        <v>18.739999999999998</v>
      </c>
      <c r="K6" s="12">
        <f t="shared" si="0"/>
        <v>830</v>
      </c>
      <c r="L6" s="65">
        <f t="shared" si="1"/>
        <v>789.23</v>
      </c>
    </row>
    <row r="7" spans="1:42">
      <c r="A7" s="2">
        <v>3</v>
      </c>
      <c r="B7" s="2" t="s">
        <v>12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3">
        <v>0</v>
      </c>
      <c r="K7" s="12">
        <f t="shared" si="0"/>
        <v>0</v>
      </c>
      <c r="L7" s="65">
        <f t="shared" si="1"/>
        <v>0</v>
      </c>
    </row>
    <row r="8" spans="1:42">
      <c r="A8" s="2">
        <v>4</v>
      </c>
      <c r="B8" s="2" t="s">
        <v>13</v>
      </c>
      <c r="C8" s="2">
        <v>303</v>
      </c>
      <c r="D8" s="61">
        <v>150.79</v>
      </c>
      <c r="E8" s="2">
        <v>105</v>
      </c>
      <c r="F8" s="61">
        <v>765.21</v>
      </c>
      <c r="G8" s="2">
        <v>4</v>
      </c>
      <c r="H8" s="61">
        <v>28.45</v>
      </c>
      <c r="I8" s="2">
        <v>15</v>
      </c>
      <c r="J8" s="63">
        <v>109.52</v>
      </c>
      <c r="K8" s="12">
        <f t="shared" si="0"/>
        <v>427</v>
      </c>
      <c r="L8" s="65">
        <f t="shared" si="1"/>
        <v>1053.97</v>
      </c>
    </row>
    <row r="9" spans="1:42">
      <c r="A9" s="2">
        <v>5</v>
      </c>
      <c r="B9" s="2" t="s">
        <v>14</v>
      </c>
      <c r="C9" s="2">
        <v>1358</v>
      </c>
      <c r="D9" s="61">
        <v>921.67</v>
      </c>
      <c r="E9" s="2">
        <v>286</v>
      </c>
      <c r="F9" s="61">
        <v>24.75</v>
      </c>
      <c r="G9" s="2">
        <v>0</v>
      </c>
      <c r="H9" s="61">
        <v>0</v>
      </c>
      <c r="I9" s="2">
        <v>1</v>
      </c>
      <c r="J9" s="63">
        <v>3.13</v>
      </c>
      <c r="K9" s="12">
        <f t="shared" si="0"/>
        <v>1645</v>
      </c>
      <c r="L9" s="65">
        <f t="shared" si="1"/>
        <v>949.55</v>
      </c>
    </row>
    <row r="10" spans="1:42">
      <c r="A10" s="2">
        <v>6</v>
      </c>
      <c r="B10" s="2" t="s">
        <v>15</v>
      </c>
      <c r="C10" s="2">
        <v>9</v>
      </c>
      <c r="D10" s="61">
        <v>4.87</v>
      </c>
      <c r="E10" s="2">
        <v>18</v>
      </c>
      <c r="F10" s="61">
        <v>114.5</v>
      </c>
      <c r="G10" s="2">
        <v>0</v>
      </c>
      <c r="H10" s="61">
        <v>0</v>
      </c>
      <c r="I10" s="2">
        <v>0</v>
      </c>
      <c r="J10" s="63">
        <v>0</v>
      </c>
      <c r="K10" s="12">
        <f t="shared" si="0"/>
        <v>27</v>
      </c>
      <c r="L10" s="65">
        <f t="shared" si="1"/>
        <v>119.37</v>
      </c>
    </row>
    <row r="11" spans="1:42">
      <c r="A11" s="2">
        <v>7</v>
      </c>
      <c r="B11" s="2" t="s">
        <v>16</v>
      </c>
      <c r="C11" s="2">
        <v>10</v>
      </c>
      <c r="D11" s="61">
        <v>13.59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3">
        <v>0</v>
      </c>
      <c r="K11" s="12">
        <f t="shared" si="0"/>
        <v>10</v>
      </c>
      <c r="L11" s="65">
        <f t="shared" si="1"/>
        <v>13.59</v>
      </c>
    </row>
    <row r="12" spans="1:42">
      <c r="A12" s="2">
        <v>8</v>
      </c>
      <c r="B12" s="2" t="s">
        <v>17</v>
      </c>
      <c r="C12" s="2">
        <v>2552</v>
      </c>
      <c r="D12" s="61">
        <v>2245</v>
      </c>
      <c r="E12" s="2">
        <v>131</v>
      </c>
      <c r="F12" s="61">
        <v>439.1</v>
      </c>
      <c r="G12" s="2">
        <v>18</v>
      </c>
      <c r="H12" s="61">
        <v>39.200000000000003</v>
      </c>
      <c r="I12" s="2">
        <v>0</v>
      </c>
      <c r="J12" s="63">
        <v>0</v>
      </c>
      <c r="K12" s="12">
        <f t="shared" si="0"/>
        <v>2701</v>
      </c>
      <c r="L12" s="65">
        <f t="shared" si="1"/>
        <v>2723.2999999999997</v>
      </c>
    </row>
    <row r="13" spans="1:42">
      <c r="A13" s="2">
        <v>9</v>
      </c>
      <c r="B13" s="2" t="s">
        <v>18</v>
      </c>
      <c r="C13" s="2">
        <v>0</v>
      </c>
      <c r="D13" s="61">
        <v>0</v>
      </c>
      <c r="E13" s="2">
        <v>0</v>
      </c>
      <c r="F13" s="61">
        <v>0</v>
      </c>
      <c r="G13" s="2">
        <v>0</v>
      </c>
      <c r="H13" s="61">
        <v>0</v>
      </c>
      <c r="I13" s="2">
        <v>2</v>
      </c>
      <c r="J13" s="63">
        <v>4.8</v>
      </c>
      <c r="K13" s="12">
        <f t="shared" si="0"/>
        <v>2</v>
      </c>
      <c r="L13" s="65">
        <f t="shared" si="1"/>
        <v>4.8</v>
      </c>
    </row>
    <row r="14" spans="1:42">
      <c r="A14" s="2">
        <v>10</v>
      </c>
      <c r="B14" s="2" t="s">
        <v>19</v>
      </c>
      <c r="C14" s="2">
        <v>5832</v>
      </c>
      <c r="D14" s="61">
        <v>3496.17</v>
      </c>
      <c r="E14" s="2">
        <v>251</v>
      </c>
      <c r="F14" s="61">
        <v>540.62</v>
      </c>
      <c r="G14" s="2">
        <v>0</v>
      </c>
      <c r="H14" s="61">
        <v>0</v>
      </c>
      <c r="I14" s="2">
        <v>1</v>
      </c>
      <c r="J14" s="63">
        <v>30.47</v>
      </c>
      <c r="K14" s="12">
        <f t="shared" si="0"/>
        <v>6084</v>
      </c>
      <c r="L14" s="65">
        <f t="shared" si="1"/>
        <v>4067.2599999999998</v>
      </c>
    </row>
    <row r="15" spans="1:42">
      <c r="A15" s="2">
        <v>11</v>
      </c>
      <c r="B15" s="2" t="s">
        <v>20</v>
      </c>
      <c r="C15" s="2">
        <v>24</v>
      </c>
      <c r="D15" s="61">
        <v>377</v>
      </c>
      <c r="E15" s="2">
        <v>0</v>
      </c>
      <c r="F15" s="61">
        <v>0</v>
      </c>
      <c r="G15" s="2">
        <v>0</v>
      </c>
      <c r="H15" s="61">
        <v>0</v>
      </c>
      <c r="I15" s="2">
        <v>0</v>
      </c>
      <c r="J15" s="63">
        <v>0</v>
      </c>
      <c r="K15" s="12">
        <f t="shared" si="0"/>
        <v>24</v>
      </c>
      <c r="L15" s="65">
        <f t="shared" si="1"/>
        <v>377</v>
      </c>
    </row>
    <row r="16" spans="1:42">
      <c r="A16" s="2">
        <v>12</v>
      </c>
      <c r="B16" s="2" t="s">
        <v>21</v>
      </c>
      <c r="C16" s="2">
        <v>84</v>
      </c>
      <c r="D16" s="61">
        <v>63.4</v>
      </c>
      <c r="E16" s="2">
        <v>4</v>
      </c>
      <c r="F16" s="61">
        <v>5.5</v>
      </c>
      <c r="G16" s="2">
        <v>0</v>
      </c>
      <c r="H16" s="61">
        <v>0</v>
      </c>
      <c r="I16" s="2">
        <v>14</v>
      </c>
      <c r="J16" s="63">
        <v>33.99</v>
      </c>
      <c r="K16" s="12">
        <f t="shared" si="0"/>
        <v>102</v>
      </c>
      <c r="L16" s="65">
        <f t="shared" si="1"/>
        <v>102.89000000000001</v>
      </c>
    </row>
    <row r="17" spans="1:12">
      <c r="A17" s="3" t="s">
        <v>22</v>
      </c>
      <c r="B17" s="3" t="s">
        <v>23</v>
      </c>
      <c r="C17" s="3">
        <f t="shared" ref="C17:J17" si="2">SUM(C5:C16)</f>
        <v>10988</v>
      </c>
      <c r="D17" s="62">
        <f t="shared" si="2"/>
        <v>8042.98</v>
      </c>
      <c r="E17" s="3">
        <f t="shared" si="2"/>
        <v>795</v>
      </c>
      <c r="F17" s="62">
        <f t="shared" si="2"/>
        <v>1889.6799999999998</v>
      </c>
      <c r="G17" s="3">
        <f t="shared" si="2"/>
        <v>201</v>
      </c>
      <c r="H17" s="62">
        <f t="shared" si="2"/>
        <v>666.65000000000009</v>
      </c>
      <c r="I17" s="3">
        <f t="shared" si="2"/>
        <v>47</v>
      </c>
      <c r="J17" s="64">
        <f t="shared" si="2"/>
        <v>200.65</v>
      </c>
      <c r="K17" s="14">
        <f t="shared" si="0"/>
        <v>12031</v>
      </c>
      <c r="L17" s="66">
        <f t="shared" si="1"/>
        <v>10799.96</v>
      </c>
    </row>
    <row r="18" spans="1:12">
      <c r="A18" s="2">
        <v>1</v>
      </c>
      <c r="B18" s="2" t="s">
        <v>24</v>
      </c>
      <c r="C18" s="2">
        <v>3</v>
      </c>
      <c r="D18" s="61">
        <v>181.82</v>
      </c>
      <c r="E18" s="2">
        <v>0</v>
      </c>
      <c r="F18" s="61">
        <v>0</v>
      </c>
      <c r="G18" s="2">
        <v>0</v>
      </c>
      <c r="H18" s="61">
        <v>0</v>
      </c>
      <c r="I18" s="2">
        <v>0</v>
      </c>
      <c r="J18" s="63">
        <v>0</v>
      </c>
      <c r="K18" s="12">
        <f t="shared" si="0"/>
        <v>3</v>
      </c>
      <c r="L18" s="65">
        <f t="shared" si="1"/>
        <v>181.82</v>
      </c>
    </row>
    <row r="19" spans="1:12">
      <c r="A19" s="2">
        <v>2</v>
      </c>
      <c r="B19" s="2" t="s">
        <v>494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3">
        <v>0</v>
      </c>
      <c r="K19" s="12">
        <f t="shared" si="0"/>
        <v>0</v>
      </c>
      <c r="L19" s="65">
        <f t="shared" si="1"/>
        <v>0</v>
      </c>
    </row>
    <row r="20" spans="1:12">
      <c r="A20" s="2">
        <v>3</v>
      </c>
      <c r="B20" s="2" t="s">
        <v>25</v>
      </c>
      <c r="C20" s="2">
        <v>0</v>
      </c>
      <c r="D20" s="61">
        <v>0</v>
      </c>
      <c r="E20" s="2">
        <v>7</v>
      </c>
      <c r="F20" s="61">
        <v>44.44</v>
      </c>
      <c r="G20" s="2">
        <v>0</v>
      </c>
      <c r="H20" s="61">
        <v>0</v>
      </c>
      <c r="I20" s="2">
        <v>0</v>
      </c>
      <c r="J20" s="63">
        <v>0</v>
      </c>
      <c r="K20" s="12">
        <f t="shared" si="0"/>
        <v>7</v>
      </c>
      <c r="L20" s="65">
        <f t="shared" si="1"/>
        <v>44.44</v>
      </c>
    </row>
    <row r="21" spans="1:12">
      <c r="A21" s="2">
        <v>4</v>
      </c>
      <c r="B21" s="2" t="s">
        <v>26</v>
      </c>
      <c r="C21" s="2">
        <v>0</v>
      </c>
      <c r="D21" s="61">
        <v>0</v>
      </c>
      <c r="E21" s="2">
        <v>4</v>
      </c>
      <c r="F21" s="61">
        <v>82.04</v>
      </c>
      <c r="G21" s="2">
        <v>0</v>
      </c>
      <c r="H21" s="61">
        <v>0</v>
      </c>
      <c r="I21" s="2">
        <v>0</v>
      </c>
      <c r="J21" s="63">
        <v>0</v>
      </c>
      <c r="K21" s="12">
        <f t="shared" si="0"/>
        <v>4</v>
      </c>
      <c r="L21" s="65">
        <f t="shared" si="1"/>
        <v>82.04</v>
      </c>
    </row>
    <row r="22" spans="1:12">
      <c r="A22" s="2">
        <v>5</v>
      </c>
      <c r="B22" s="2" t="s">
        <v>27</v>
      </c>
      <c r="C22" s="2">
        <v>73</v>
      </c>
      <c r="D22" s="61">
        <v>57.36</v>
      </c>
      <c r="E22" s="2">
        <v>15</v>
      </c>
      <c r="F22" s="61">
        <v>75.599999999999994</v>
      </c>
      <c r="G22" s="2">
        <v>0</v>
      </c>
      <c r="H22" s="61">
        <v>0</v>
      </c>
      <c r="I22" s="2">
        <v>0</v>
      </c>
      <c r="J22" s="63">
        <v>0</v>
      </c>
      <c r="K22" s="12">
        <f t="shared" si="0"/>
        <v>88</v>
      </c>
      <c r="L22" s="65">
        <f t="shared" si="1"/>
        <v>132.95999999999998</v>
      </c>
    </row>
    <row r="23" spans="1:12">
      <c r="A23" s="2">
        <v>6</v>
      </c>
      <c r="B23" s="2" t="s">
        <v>28</v>
      </c>
      <c r="C23" s="2">
        <v>0</v>
      </c>
      <c r="D23" s="61">
        <v>0</v>
      </c>
      <c r="E23" s="2">
        <v>14</v>
      </c>
      <c r="F23" s="61">
        <v>37.840000000000003</v>
      </c>
      <c r="G23" s="2">
        <v>0</v>
      </c>
      <c r="H23" s="61">
        <v>0</v>
      </c>
      <c r="I23" s="2">
        <v>0</v>
      </c>
      <c r="J23" s="63">
        <v>0</v>
      </c>
      <c r="K23" s="12">
        <f t="shared" si="0"/>
        <v>14</v>
      </c>
      <c r="L23" s="65">
        <f t="shared" si="1"/>
        <v>37.840000000000003</v>
      </c>
    </row>
    <row r="24" spans="1:12">
      <c r="A24" s="2">
        <v>7</v>
      </c>
      <c r="B24" s="2" t="s">
        <v>29</v>
      </c>
      <c r="C24" s="2">
        <v>161</v>
      </c>
      <c r="D24" s="61">
        <v>36.729999999999997</v>
      </c>
      <c r="E24" s="2">
        <v>1095</v>
      </c>
      <c r="F24" s="61">
        <v>305.08999999999997</v>
      </c>
      <c r="G24" s="2">
        <v>0</v>
      </c>
      <c r="H24" s="61">
        <v>0</v>
      </c>
      <c r="I24" s="2">
        <v>0</v>
      </c>
      <c r="J24" s="63">
        <v>0</v>
      </c>
      <c r="K24" s="12">
        <f t="shared" si="0"/>
        <v>1256</v>
      </c>
      <c r="L24" s="65">
        <f t="shared" si="1"/>
        <v>341.82</v>
      </c>
    </row>
    <row r="25" spans="1:12">
      <c r="A25" s="2">
        <v>8</v>
      </c>
      <c r="B25" s="2" t="s">
        <v>30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3">
        <v>0</v>
      </c>
      <c r="K25" s="12">
        <f t="shared" si="0"/>
        <v>0</v>
      </c>
      <c r="L25" s="65">
        <f t="shared" si="1"/>
        <v>0</v>
      </c>
    </row>
    <row r="26" spans="1:12">
      <c r="A26" s="3" t="s">
        <v>31</v>
      </c>
      <c r="B26" s="3" t="s">
        <v>23</v>
      </c>
      <c r="C26" s="3">
        <f t="shared" ref="C26:J26" si="3">SUM(C18:C25)</f>
        <v>237</v>
      </c>
      <c r="D26" s="62">
        <f t="shared" si="3"/>
        <v>275.91000000000003</v>
      </c>
      <c r="E26" s="3">
        <f t="shared" si="3"/>
        <v>1135</v>
      </c>
      <c r="F26" s="62">
        <f t="shared" si="3"/>
        <v>545.01</v>
      </c>
      <c r="G26" s="3">
        <f t="shared" si="3"/>
        <v>0</v>
      </c>
      <c r="H26" s="62">
        <f t="shared" si="3"/>
        <v>0</v>
      </c>
      <c r="I26" s="3">
        <f t="shared" si="3"/>
        <v>0</v>
      </c>
      <c r="J26" s="64">
        <f t="shared" si="3"/>
        <v>0</v>
      </c>
      <c r="K26" s="14">
        <f t="shared" si="0"/>
        <v>1372</v>
      </c>
      <c r="L26" s="66">
        <f t="shared" si="1"/>
        <v>820.92000000000007</v>
      </c>
    </row>
    <row r="27" spans="1:12">
      <c r="A27" s="2">
        <v>1</v>
      </c>
      <c r="B27" s="2" t="s">
        <v>32</v>
      </c>
      <c r="C27" s="2">
        <v>191</v>
      </c>
      <c r="D27" s="61">
        <v>130.69999999999999</v>
      </c>
      <c r="E27" s="2">
        <v>609</v>
      </c>
      <c r="F27" s="61">
        <v>2910.34</v>
      </c>
      <c r="G27" s="2">
        <v>0</v>
      </c>
      <c r="H27" s="61">
        <v>0</v>
      </c>
      <c r="I27" s="2">
        <v>0</v>
      </c>
      <c r="J27" s="63">
        <v>0</v>
      </c>
      <c r="K27" s="12">
        <f t="shared" si="0"/>
        <v>800</v>
      </c>
      <c r="L27" s="65">
        <f t="shared" si="1"/>
        <v>3041.04</v>
      </c>
    </row>
    <row r="28" spans="1:12">
      <c r="A28" s="3" t="s">
        <v>33</v>
      </c>
      <c r="B28" s="3" t="s">
        <v>23</v>
      </c>
      <c r="C28" s="3">
        <f>C27</f>
        <v>191</v>
      </c>
      <c r="D28" s="62">
        <f t="shared" ref="D28:J28" si="4">D27</f>
        <v>130.69999999999999</v>
      </c>
      <c r="E28" s="3">
        <f t="shared" si="4"/>
        <v>609</v>
      </c>
      <c r="F28" s="62">
        <f t="shared" si="4"/>
        <v>2910.34</v>
      </c>
      <c r="G28" s="3">
        <f t="shared" si="4"/>
        <v>0</v>
      </c>
      <c r="H28" s="62">
        <f t="shared" si="4"/>
        <v>0</v>
      </c>
      <c r="I28" s="3">
        <f t="shared" si="4"/>
        <v>0</v>
      </c>
      <c r="J28" s="64">
        <f t="shared" si="4"/>
        <v>0</v>
      </c>
      <c r="K28" s="14">
        <f t="shared" si="0"/>
        <v>800</v>
      </c>
      <c r="L28" s="66">
        <f t="shared" si="1"/>
        <v>3041.04</v>
      </c>
    </row>
    <row r="29" spans="1:12">
      <c r="A29" s="2">
        <v>1</v>
      </c>
      <c r="B29" s="2" t="s">
        <v>34</v>
      </c>
      <c r="C29" s="2">
        <v>838</v>
      </c>
      <c r="D29" s="61">
        <v>480.4</v>
      </c>
      <c r="E29" s="2">
        <v>11333</v>
      </c>
      <c r="F29" s="61">
        <v>8760.36</v>
      </c>
      <c r="G29" s="2">
        <v>0</v>
      </c>
      <c r="H29" s="61">
        <v>0</v>
      </c>
      <c r="I29" s="2">
        <v>0</v>
      </c>
      <c r="J29" s="63">
        <v>0</v>
      </c>
      <c r="K29" s="12">
        <f t="shared" si="0"/>
        <v>12171</v>
      </c>
      <c r="L29" s="65">
        <f t="shared" si="1"/>
        <v>9240.76</v>
      </c>
    </row>
    <row r="30" spans="1:12" s="20" customFormat="1">
      <c r="A30" s="20" t="s">
        <v>335</v>
      </c>
      <c r="B30" s="3" t="s">
        <v>23</v>
      </c>
      <c r="C30" s="3">
        <f>C17+C26+C28+C29</f>
        <v>12254</v>
      </c>
      <c r="D30" s="62">
        <f t="shared" ref="D30:J30" si="5">D17+D26+D28+D29</f>
        <v>8929.99</v>
      </c>
      <c r="E30" s="3">
        <f t="shared" si="5"/>
        <v>13872</v>
      </c>
      <c r="F30" s="62">
        <f t="shared" si="5"/>
        <v>14105.39</v>
      </c>
      <c r="G30" s="3">
        <f t="shared" si="5"/>
        <v>201</v>
      </c>
      <c r="H30" s="62">
        <f t="shared" si="5"/>
        <v>666.65000000000009</v>
      </c>
      <c r="I30" s="3">
        <f t="shared" si="5"/>
        <v>47</v>
      </c>
      <c r="J30" s="64">
        <f t="shared" si="5"/>
        <v>200.65</v>
      </c>
      <c r="K30" s="14">
        <f t="shared" si="0"/>
        <v>26374</v>
      </c>
      <c r="L30" s="66">
        <f t="shared" si="1"/>
        <v>23902.68</v>
      </c>
    </row>
    <row r="31" spans="1:12" s="20" customFormat="1">
      <c r="A31" s="2">
        <v>1</v>
      </c>
      <c r="B31" s="3" t="s">
        <v>177</v>
      </c>
      <c r="C31" s="56">
        <v>0</v>
      </c>
      <c r="D31" s="81">
        <v>0</v>
      </c>
      <c r="E31" s="56">
        <v>0</v>
      </c>
      <c r="F31" s="81">
        <v>0</v>
      </c>
      <c r="G31" s="56">
        <v>0</v>
      </c>
      <c r="H31" s="81">
        <v>0</v>
      </c>
      <c r="I31" s="56">
        <v>0</v>
      </c>
      <c r="J31" s="82">
        <v>0</v>
      </c>
      <c r="K31" s="57">
        <v>1</v>
      </c>
      <c r="L31" s="84">
        <v>87096.84</v>
      </c>
    </row>
    <row r="32" spans="1:12">
      <c r="A32" s="3" t="s">
        <v>35</v>
      </c>
      <c r="B32" s="11" t="s">
        <v>23</v>
      </c>
      <c r="C32" s="14">
        <f>C30+C31</f>
        <v>12254</v>
      </c>
      <c r="D32" s="66">
        <f t="shared" ref="D32:L32" si="6">D30+D31</f>
        <v>8929.99</v>
      </c>
      <c r="E32" s="14">
        <f t="shared" si="6"/>
        <v>13872</v>
      </c>
      <c r="F32" s="66">
        <f t="shared" si="6"/>
        <v>14105.39</v>
      </c>
      <c r="G32" s="14">
        <f t="shared" si="6"/>
        <v>201</v>
      </c>
      <c r="H32" s="66">
        <f t="shared" si="6"/>
        <v>666.65000000000009</v>
      </c>
      <c r="I32" s="14">
        <f t="shared" si="6"/>
        <v>47</v>
      </c>
      <c r="J32" s="66">
        <f t="shared" si="6"/>
        <v>200.65</v>
      </c>
      <c r="K32" s="14">
        <f t="shared" si="6"/>
        <v>26375</v>
      </c>
      <c r="L32" s="66">
        <f t="shared" si="6"/>
        <v>110999.51999999999</v>
      </c>
    </row>
  </sheetData>
  <mergeCells count="3">
    <mergeCell ref="A2:L2"/>
    <mergeCell ref="A3:L3"/>
    <mergeCell ref="A1:L1"/>
  </mergeCells>
  <pageMargins left="0.52" right="0.25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2"/>
  <sheetViews>
    <sheetView topLeftCell="A16" workbookViewId="0">
      <selection sqref="A1:L32"/>
    </sheetView>
  </sheetViews>
  <sheetFormatPr defaultRowHeight="15"/>
  <cols>
    <col min="1" max="1" width="7.5703125" customWidth="1"/>
    <col min="2" max="2" width="7" customWidth="1"/>
    <col min="3" max="3" width="7.42578125" customWidth="1"/>
    <col min="4" max="4" width="8.5703125" style="54" customWidth="1"/>
    <col min="5" max="5" width="6.42578125" customWidth="1"/>
    <col min="6" max="6" width="9.140625" style="54"/>
    <col min="8" max="8" width="9.140625" style="54"/>
    <col min="9" max="9" width="8.85546875" customWidth="1"/>
    <col min="10" max="10" width="9.140625" style="54"/>
    <col min="11" max="11" width="7.85546875" customWidth="1"/>
    <col min="12" max="12" width="9.140625" style="54"/>
  </cols>
  <sheetData>
    <row r="1" spans="1:12" s="148" customFormat="1" ht="32.25" customHeight="1">
      <c r="A1" s="445">
        <v>19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7"/>
    </row>
    <row r="2" spans="1:12" ht="85.5" customHeight="1">
      <c r="A2" s="420" t="s">
        <v>184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</row>
    <row r="3" spans="1:12" ht="19.5" customHeight="1">
      <c r="A3" s="439" t="s">
        <v>52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</row>
    <row r="4" spans="1:12" ht="45">
      <c r="A4" s="166" t="s">
        <v>0</v>
      </c>
      <c r="B4" s="166" t="s">
        <v>1</v>
      </c>
      <c r="C4" s="166" t="s">
        <v>36</v>
      </c>
      <c r="D4" s="80" t="s">
        <v>37</v>
      </c>
      <c r="E4" s="166" t="s">
        <v>38</v>
      </c>
      <c r="F4" s="80" t="s">
        <v>39</v>
      </c>
      <c r="G4" s="166" t="s">
        <v>40</v>
      </c>
      <c r="H4" s="80" t="s">
        <v>41</v>
      </c>
      <c r="I4" s="166" t="s">
        <v>42</v>
      </c>
      <c r="J4" s="246" t="s">
        <v>43</v>
      </c>
      <c r="K4" s="247" t="s">
        <v>181</v>
      </c>
      <c r="L4" s="248" t="s">
        <v>182</v>
      </c>
    </row>
    <row r="5" spans="1:12">
      <c r="A5" s="2">
        <v>1</v>
      </c>
      <c r="B5" s="2" t="s">
        <v>10</v>
      </c>
      <c r="C5" s="2">
        <v>561</v>
      </c>
      <c r="D5" s="61">
        <v>6153.62</v>
      </c>
      <c r="E5" s="2">
        <v>462</v>
      </c>
      <c r="F5" s="61">
        <v>5329.59</v>
      </c>
      <c r="G5" s="2">
        <v>194</v>
      </c>
      <c r="H5" s="61">
        <v>3928.26</v>
      </c>
      <c r="I5" s="2">
        <v>121</v>
      </c>
      <c r="J5" s="63">
        <v>1613</v>
      </c>
      <c r="K5" s="12">
        <f>C5+E5+G5+I5</f>
        <v>1338</v>
      </c>
      <c r="L5" s="65">
        <f>D5+F5+H5+J5</f>
        <v>17024.47</v>
      </c>
    </row>
    <row r="6" spans="1:12">
      <c r="A6" s="2">
        <v>2</v>
      </c>
      <c r="B6" s="2" t="s">
        <v>11</v>
      </c>
      <c r="C6" s="2">
        <v>471</v>
      </c>
      <c r="D6" s="61">
        <v>1215.31</v>
      </c>
      <c r="E6" s="2">
        <v>49</v>
      </c>
      <c r="F6" s="61">
        <v>2076.75</v>
      </c>
      <c r="G6" s="2">
        <v>0</v>
      </c>
      <c r="H6" s="61">
        <v>0</v>
      </c>
      <c r="I6" s="2">
        <v>0</v>
      </c>
      <c r="J6" s="63">
        <v>0</v>
      </c>
      <c r="K6" s="12">
        <f t="shared" ref="K6:K30" si="0">C6+E6+G6+I6</f>
        <v>520</v>
      </c>
      <c r="L6" s="65">
        <f t="shared" ref="L6:L30" si="1">D6+F6+H6+J6</f>
        <v>3292.06</v>
      </c>
    </row>
    <row r="7" spans="1:12">
      <c r="A7" s="2">
        <v>3</v>
      </c>
      <c r="B7" s="2" t="s">
        <v>12</v>
      </c>
      <c r="C7" s="2">
        <v>116</v>
      </c>
      <c r="D7" s="61">
        <v>109.65</v>
      </c>
      <c r="E7" s="2">
        <v>14</v>
      </c>
      <c r="F7" s="61">
        <v>725.44</v>
      </c>
      <c r="G7" s="2">
        <v>0</v>
      </c>
      <c r="H7" s="61">
        <v>0</v>
      </c>
      <c r="I7" s="2">
        <v>0</v>
      </c>
      <c r="J7" s="63">
        <v>0</v>
      </c>
      <c r="K7" s="12">
        <f t="shared" si="0"/>
        <v>130</v>
      </c>
      <c r="L7" s="65">
        <f t="shared" si="1"/>
        <v>835.09</v>
      </c>
    </row>
    <row r="8" spans="1:12">
      <c r="A8" s="2">
        <v>4</v>
      </c>
      <c r="B8" s="2" t="s">
        <v>13</v>
      </c>
      <c r="C8" s="2">
        <v>1582</v>
      </c>
      <c r="D8" s="61">
        <v>5872.42</v>
      </c>
      <c r="E8" s="2">
        <v>241</v>
      </c>
      <c r="F8" s="61">
        <v>4646.37</v>
      </c>
      <c r="G8" s="2">
        <v>8</v>
      </c>
      <c r="H8" s="61">
        <v>1091.93</v>
      </c>
      <c r="I8" s="2">
        <v>28</v>
      </c>
      <c r="J8" s="63">
        <v>89.86</v>
      </c>
      <c r="K8" s="12">
        <f t="shared" si="0"/>
        <v>1859</v>
      </c>
      <c r="L8" s="65">
        <f t="shared" si="1"/>
        <v>11700.580000000002</v>
      </c>
    </row>
    <row r="9" spans="1:12">
      <c r="A9" s="2">
        <v>5</v>
      </c>
      <c r="B9" s="2" t="s">
        <v>14</v>
      </c>
      <c r="C9" s="2">
        <v>991</v>
      </c>
      <c r="D9" s="61">
        <v>1867.04</v>
      </c>
      <c r="E9" s="2">
        <v>40</v>
      </c>
      <c r="F9" s="61">
        <v>654.28</v>
      </c>
      <c r="G9" s="2">
        <v>0</v>
      </c>
      <c r="H9" s="61">
        <v>0</v>
      </c>
      <c r="I9" s="2">
        <v>145</v>
      </c>
      <c r="J9" s="63">
        <v>171.62</v>
      </c>
      <c r="K9" s="12">
        <f t="shared" si="0"/>
        <v>1176</v>
      </c>
      <c r="L9" s="65">
        <f t="shared" si="1"/>
        <v>2692.9399999999996</v>
      </c>
    </row>
    <row r="10" spans="1:12">
      <c r="A10" s="2">
        <v>6</v>
      </c>
      <c r="B10" s="2" t="s">
        <v>15</v>
      </c>
      <c r="C10" s="2">
        <v>373</v>
      </c>
      <c r="D10" s="61">
        <v>1281.74</v>
      </c>
      <c r="E10" s="2">
        <v>176</v>
      </c>
      <c r="F10" s="61">
        <v>7663.52</v>
      </c>
      <c r="G10" s="2">
        <v>14</v>
      </c>
      <c r="H10" s="61">
        <v>210.17</v>
      </c>
      <c r="I10" s="2">
        <v>0</v>
      </c>
      <c r="J10" s="63">
        <v>0</v>
      </c>
      <c r="K10" s="12">
        <f t="shared" si="0"/>
        <v>563</v>
      </c>
      <c r="L10" s="65">
        <f t="shared" si="1"/>
        <v>9155.43</v>
      </c>
    </row>
    <row r="11" spans="1:12">
      <c r="A11" s="2">
        <v>7</v>
      </c>
      <c r="B11" s="2" t="s">
        <v>16</v>
      </c>
      <c r="C11" s="2">
        <v>57</v>
      </c>
      <c r="D11" s="61">
        <v>277.05</v>
      </c>
      <c r="E11" s="2">
        <v>1</v>
      </c>
      <c r="F11" s="61">
        <v>39.06</v>
      </c>
      <c r="G11" s="2">
        <v>0</v>
      </c>
      <c r="H11" s="61">
        <v>0</v>
      </c>
      <c r="I11" s="2">
        <v>0</v>
      </c>
      <c r="J11" s="63">
        <v>0</v>
      </c>
      <c r="K11" s="12">
        <f t="shared" si="0"/>
        <v>58</v>
      </c>
      <c r="L11" s="65">
        <f t="shared" si="1"/>
        <v>316.11</v>
      </c>
    </row>
    <row r="12" spans="1:12">
      <c r="A12" s="2">
        <v>8</v>
      </c>
      <c r="B12" s="2" t="s">
        <v>17</v>
      </c>
      <c r="C12" s="2">
        <v>728</v>
      </c>
      <c r="D12" s="61">
        <v>2092.1999999999998</v>
      </c>
      <c r="E12" s="2">
        <v>154</v>
      </c>
      <c r="F12" s="61">
        <v>2962</v>
      </c>
      <c r="G12" s="2">
        <v>10</v>
      </c>
      <c r="H12" s="61">
        <v>841.6</v>
      </c>
      <c r="I12" s="2">
        <v>10</v>
      </c>
      <c r="J12" s="63">
        <v>845.21</v>
      </c>
      <c r="K12" s="12">
        <f t="shared" si="0"/>
        <v>902</v>
      </c>
      <c r="L12" s="65">
        <f t="shared" si="1"/>
        <v>6741.01</v>
      </c>
    </row>
    <row r="13" spans="1:12">
      <c r="A13" s="2">
        <v>9</v>
      </c>
      <c r="B13" s="2" t="s">
        <v>18</v>
      </c>
      <c r="C13" s="2">
        <v>101</v>
      </c>
      <c r="D13" s="61">
        <v>263.58999999999997</v>
      </c>
      <c r="E13" s="2">
        <v>32</v>
      </c>
      <c r="F13" s="61">
        <v>320.52</v>
      </c>
      <c r="G13" s="2">
        <v>0</v>
      </c>
      <c r="H13" s="61">
        <v>0</v>
      </c>
      <c r="I13" s="2">
        <v>0</v>
      </c>
      <c r="J13" s="63">
        <v>0</v>
      </c>
      <c r="K13" s="12">
        <f t="shared" si="0"/>
        <v>133</v>
      </c>
      <c r="L13" s="65">
        <f t="shared" si="1"/>
        <v>584.1099999999999</v>
      </c>
    </row>
    <row r="14" spans="1:12">
      <c r="A14" s="2">
        <v>10</v>
      </c>
      <c r="B14" s="2" t="s">
        <v>19</v>
      </c>
      <c r="C14" s="2">
        <v>2713</v>
      </c>
      <c r="D14" s="61">
        <v>7314.69</v>
      </c>
      <c r="E14" s="2">
        <v>447</v>
      </c>
      <c r="F14" s="61">
        <v>10603.81</v>
      </c>
      <c r="G14" s="2">
        <v>16</v>
      </c>
      <c r="H14" s="61">
        <v>1805.23</v>
      </c>
      <c r="I14" s="2">
        <v>0</v>
      </c>
      <c r="J14" s="63">
        <v>0</v>
      </c>
      <c r="K14" s="12">
        <f t="shared" si="0"/>
        <v>3176</v>
      </c>
      <c r="L14" s="65">
        <f t="shared" si="1"/>
        <v>19723.73</v>
      </c>
    </row>
    <row r="15" spans="1:12">
      <c r="A15" s="2">
        <v>11</v>
      </c>
      <c r="B15" s="2" t="s">
        <v>20</v>
      </c>
      <c r="C15" s="2">
        <v>0</v>
      </c>
      <c r="D15" s="61">
        <v>0</v>
      </c>
      <c r="E15" s="2">
        <v>0</v>
      </c>
      <c r="F15" s="61">
        <v>0</v>
      </c>
      <c r="G15" s="2">
        <v>0</v>
      </c>
      <c r="H15" s="61">
        <v>0</v>
      </c>
      <c r="I15" s="2">
        <v>238</v>
      </c>
      <c r="J15" s="63">
        <v>4064</v>
      </c>
      <c r="K15" s="12">
        <f t="shared" si="0"/>
        <v>238</v>
      </c>
      <c r="L15" s="65">
        <f t="shared" si="1"/>
        <v>4064</v>
      </c>
    </row>
    <row r="16" spans="1:12">
      <c r="A16" s="2">
        <v>12</v>
      </c>
      <c r="B16" s="2" t="s">
        <v>21</v>
      </c>
      <c r="C16" s="2">
        <v>112</v>
      </c>
      <c r="D16" s="61">
        <v>193.39</v>
      </c>
      <c r="E16" s="2">
        <v>8</v>
      </c>
      <c r="F16" s="61">
        <v>179.03</v>
      </c>
      <c r="G16" s="2">
        <v>0</v>
      </c>
      <c r="H16" s="61">
        <v>0</v>
      </c>
      <c r="I16" s="2">
        <v>0</v>
      </c>
      <c r="J16" s="63">
        <v>0</v>
      </c>
      <c r="K16" s="12">
        <f t="shared" si="0"/>
        <v>120</v>
      </c>
      <c r="L16" s="65">
        <f t="shared" si="1"/>
        <v>372.41999999999996</v>
      </c>
    </row>
    <row r="17" spans="1:12" s="21" customFormat="1">
      <c r="A17" s="3" t="s">
        <v>22</v>
      </c>
      <c r="B17" s="3" t="s">
        <v>23</v>
      </c>
      <c r="C17" s="3">
        <f>SUM(C5:C16)</f>
        <v>7805</v>
      </c>
      <c r="D17" s="62">
        <f t="shared" ref="D17:J17" si="2">SUM(D5:D16)</f>
        <v>26640.7</v>
      </c>
      <c r="E17" s="3">
        <f t="shared" si="2"/>
        <v>1624</v>
      </c>
      <c r="F17" s="62">
        <f t="shared" si="2"/>
        <v>35200.370000000003</v>
      </c>
      <c r="G17" s="3">
        <f t="shared" si="2"/>
        <v>242</v>
      </c>
      <c r="H17" s="62">
        <f t="shared" si="2"/>
        <v>7877.1900000000005</v>
      </c>
      <c r="I17" s="3">
        <f t="shared" si="2"/>
        <v>542</v>
      </c>
      <c r="J17" s="64">
        <f t="shared" si="2"/>
        <v>6783.6900000000005</v>
      </c>
      <c r="K17" s="14">
        <f t="shared" si="0"/>
        <v>10213</v>
      </c>
      <c r="L17" s="66">
        <f t="shared" si="1"/>
        <v>76501.950000000012</v>
      </c>
    </row>
    <row r="18" spans="1:12">
      <c r="A18" s="2">
        <v>1</v>
      </c>
      <c r="B18" s="2" t="s">
        <v>24</v>
      </c>
      <c r="C18" s="2">
        <v>0</v>
      </c>
      <c r="D18" s="61">
        <v>0</v>
      </c>
      <c r="E18" s="2">
        <v>0</v>
      </c>
      <c r="F18" s="61">
        <v>0</v>
      </c>
      <c r="G18" s="2">
        <v>7</v>
      </c>
      <c r="H18" s="61">
        <v>1402.81</v>
      </c>
      <c r="I18" s="2">
        <v>0</v>
      </c>
      <c r="J18" s="63">
        <v>0</v>
      </c>
      <c r="K18" s="12">
        <f t="shared" si="0"/>
        <v>7</v>
      </c>
      <c r="L18" s="65">
        <f t="shared" si="1"/>
        <v>1402.81</v>
      </c>
    </row>
    <row r="19" spans="1:12">
      <c r="A19" s="2">
        <v>2</v>
      </c>
      <c r="B19" s="2" t="s">
        <v>53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3">
        <v>0</v>
      </c>
      <c r="K19" s="12">
        <f t="shared" si="0"/>
        <v>0</v>
      </c>
      <c r="L19" s="65">
        <f t="shared" si="1"/>
        <v>0</v>
      </c>
    </row>
    <row r="20" spans="1:12">
      <c r="A20" s="2">
        <v>3</v>
      </c>
      <c r="B20" s="2" t="s">
        <v>25</v>
      </c>
      <c r="C20" s="2">
        <v>103</v>
      </c>
      <c r="D20" s="61">
        <v>309.85000000000002</v>
      </c>
      <c r="E20" s="2">
        <v>35</v>
      </c>
      <c r="F20" s="61">
        <v>176</v>
      </c>
      <c r="G20" s="2">
        <v>0</v>
      </c>
      <c r="H20" s="61">
        <v>0</v>
      </c>
      <c r="I20" s="2">
        <v>0</v>
      </c>
      <c r="J20" s="63">
        <v>0</v>
      </c>
      <c r="K20" s="12">
        <f t="shared" si="0"/>
        <v>138</v>
      </c>
      <c r="L20" s="65">
        <f t="shared" si="1"/>
        <v>485.85</v>
      </c>
    </row>
    <row r="21" spans="1:12">
      <c r="A21" s="2">
        <v>4</v>
      </c>
      <c r="B21" s="2" t="s">
        <v>26</v>
      </c>
      <c r="C21" s="2">
        <v>33</v>
      </c>
      <c r="D21" s="61">
        <v>161.97999999999999</v>
      </c>
      <c r="E21" s="2">
        <v>16</v>
      </c>
      <c r="F21" s="61">
        <v>139.6</v>
      </c>
      <c r="G21" s="2">
        <v>1</v>
      </c>
      <c r="H21" s="61">
        <v>7.99</v>
      </c>
      <c r="I21" s="2">
        <v>0</v>
      </c>
      <c r="J21" s="63">
        <v>0</v>
      </c>
      <c r="K21" s="12">
        <f t="shared" si="0"/>
        <v>50</v>
      </c>
      <c r="L21" s="65">
        <f t="shared" si="1"/>
        <v>309.57</v>
      </c>
    </row>
    <row r="22" spans="1:12">
      <c r="A22" s="2">
        <v>5</v>
      </c>
      <c r="B22" s="2" t="s">
        <v>27</v>
      </c>
      <c r="C22" s="2">
        <v>161</v>
      </c>
      <c r="D22" s="61">
        <v>996.73</v>
      </c>
      <c r="E22" s="2">
        <v>7</v>
      </c>
      <c r="F22" s="61">
        <v>1309.9000000000001</v>
      </c>
      <c r="G22" s="2">
        <v>1</v>
      </c>
      <c r="H22" s="61">
        <v>6</v>
      </c>
      <c r="I22" s="2">
        <v>0</v>
      </c>
      <c r="J22" s="63">
        <v>0</v>
      </c>
      <c r="K22" s="12">
        <f t="shared" si="0"/>
        <v>169</v>
      </c>
      <c r="L22" s="65">
        <f t="shared" si="1"/>
        <v>2312.63</v>
      </c>
    </row>
    <row r="23" spans="1:12">
      <c r="A23" s="2">
        <v>6</v>
      </c>
      <c r="B23" s="2" t="s">
        <v>28</v>
      </c>
      <c r="C23" s="2">
        <v>141</v>
      </c>
      <c r="D23" s="61">
        <v>495.06</v>
      </c>
      <c r="E23" s="2">
        <v>134</v>
      </c>
      <c r="F23" s="61">
        <v>1818.86</v>
      </c>
      <c r="G23" s="2">
        <v>0</v>
      </c>
      <c r="H23" s="61">
        <v>0</v>
      </c>
      <c r="I23" s="2">
        <v>0</v>
      </c>
      <c r="J23" s="63">
        <v>0</v>
      </c>
      <c r="K23" s="12">
        <f t="shared" si="0"/>
        <v>275</v>
      </c>
      <c r="L23" s="65">
        <f t="shared" si="1"/>
        <v>2313.92</v>
      </c>
    </row>
    <row r="24" spans="1:12">
      <c r="A24" s="2">
        <v>7</v>
      </c>
      <c r="B24" s="2" t="s">
        <v>29</v>
      </c>
      <c r="C24" s="2">
        <v>6077</v>
      </c>
      <c r="D24" s="61">
        <v>1748.39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3">
        <v>0</v>
      </c>
      <c r="K24" s="12">
        <f t="shared" si="0"/>
        <v>6077</v>
      </c>
      <c r="L24" s="65">
        <f t="shared" si="1"/>
        <v>1748.39</v>
      </c>
    </row>
    <row r="25" spans="1:12">
      <c r="A25" s="2">
        <v>8</v>
      </c>
      <c r="B25" s="2" t="s">
        <v>30</v>
      </c>
      <c r="C25" s="2">
        <v>1</v>
      </c>
      <c r="D25" s="61">
        <v>2.6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3">
        <v>0</v>
      </c>
      <c r="K25" s="12">
        <f t="shared" si="0"/>
        <v>1</v>
      </c>
      <c r="L25" s="65">
        <f t="shared" si="1"/>
        <v>2.6</v>
      </c>
    </row>
    <row r="26" spans="1:12" s="21" customFormat="1">
      <c r="A26" s="3" t="s">
        <v>31</v>
      </c>
      <c r="B26" s="3" t="s">
        <v>23</v>
      </c>
      <c r="C26" s="3">
        <f>SUM(C18:C25)</f>
        <v>6516</v>
      </c>
      <c r="D26" s="62">
        <f t="shared" ref="D26:J26" si="3">SUM(D18:D25)</f>
        <v>3714.61</v>
      </c>
      <c r="E26" s="3">
        <f t="shared" si="3"/>
        <v>192</v>
      </c>
      <c r="F26" s="62">
        <f t="shared" si="3"/>
        <v>3444.3599999999997</v>
      </c>
      <c r="G26" s="3">
        <f t="shared" si="3"/>
        <v>9</v>
      </c>
      <c r="H26" s="62">
        <f t="shared" si="3"/>
        <v>1416.8</v>
      </c>
      <c r="I26" s="3">
        <f t="shared" si="3"/>
        <v>0</v>
      </c>
      <c r="J26" s="64">
        <f t="shared" si="3"/>
        <v>0</v>
      </c>
      <c r="K26" s="14">
        <f t="shared" si="0"/>
        <v>6717</v>
      </c>
      <c r="L26" s="66">
        <f t="shared" si="1"/>
        <v>8575.7699999999986</v>
      </c>
    </row>
    <row r="27" spans="1:12">
      <c r="A27" s="2">
        <v>1</v>
      </c>
      <c r="B27" s="2" t="s">
        <v>32</v>
      </c>
      <c r="C27" s="2">
        <v>0</v>
      </c>
      <c r="D27" s="61">
        <v>0</v>
      </c>
      <c r="E27" s="2">
        <v>0</v>
      </c>
      <c r="F27" s="61">
        <v>0</v>
      </c>
      <c r="G27" s="2">
        <v>0</v>
      </c>
      <c r="H27" s="61">
        <v>0</v>
      </c>
      <c r="I27" s="2">
        <v>2129</v>
      </c>
      <c r="J27" s="63">
        <v>1140.78</v>
      </c>
      <c r="K27" s="12">
        <f t="shared" si="0"/>
        <v>2129</v>
      </c>
      <c r="L27" s="65">
        <f t="shared" si="1"/>
        <v>1140.78</v>
      </c>
    </row>
    <row r="28" spans="1:12" s="21" customFormat="1">
      <c r="A28" s="3" t="s">
        <v>33</v>
      </c>
      <c r="B28" s="3" t="s">
        <v>23</v>
      </c>
      <c r="C28" s="3">
        <f>C27</f>
        <v>0</v>
      </c>
      <c r="D28" s="62">
        <f t="shared" ref="D28:J28" si="4">D27</f>
        <v>0</v>
      </c>
      <c r="E28" s="3">
        <f t="shared" si="4"/>
        <v>0</v>
      </c>
      <c r="F28" s="62">
        <f t="shared" si="4"/>
        <v>0</v>
      </c>
      <c r="G28" s="3">
        <f t="shared" si="4"/>
        <v>0</v>
      </c>
      <c r="H28" s="62">
        <f t="shared" si="4"/>
        <v>0</v>
      </c>
      <c r="I28" s="3">
        <f t="shared" si="4"/>
        <v>2129</v>
      </c>
      <c r="J28" s="64">
        <f t="shared" si="4"/>
        <v>1140.78</v>
      </c>
      <c r="K28" s="14">
        <f t="shared" si="0"/>
        <v>2129</v>
      </c>
      <c r="L28" s="66">
        <f t="shared" si="1"/>
        <v>1140.78</v>
      </c>
    </row>
    <row r="29" spans="1:12">
      <c r="A29" s="2">
        <v>1</v>
      </c>
      <c r="B29" s="2" t="s">
        <v>34</v>
      </c>
      <c r="C29" s="2">
        <v>0</v>
      </c>
      <c r="D29" s="61">
        <v>0</v>
      </c>
      <c r="E29" s="2">
        <v>0</v>
      </c>
      <c r="F29" s="61">
        <v>0</v>
      </c>
      <c r="G29" s="2">
        <v>0</v>
      </c>
      <c r="H29" s="61">
        <v>0</v>
      </c>
      <c r="I29" s="2">
        <v>32</v>
      </c>
      <c r="J29" s="63">
        <v>218.17</v>
      </c>
      <c r="K29" s="12">
        <f t="shared" si="0"/>
        <v>32</v>
      </c>
      <c r="L29" s="65">
        <f t="shared" si="1"/>
        <v>218.17</v>
      </c>
    </row>
    <row r="30" spans="1:12" s="21" customFormat="1">
      <c r="A30" s="3" t="s">
        <v>191</v>
      </c>
      <c r="B30" s="3" t="s">
        <v>23</v>
      </c>
      <c r="C30" s="24">
        <f>C17+C26+C28+C29</f>
        <v>14321</v>
      </c>
      <c r="D30" s="24">
        <f t="shared" ref="D30:J30" si="5">D17+D26+D28+D29</f>
        <v>30355.31</v>
      </c>
      <c r="E30" s="24">
        <f t="shared" si="5"/>
        <v>1816</v>
      </c>
      <c r="F30" s="24">
        <f t="shared" si="5"/>
        <v>38644.730000000003</v>
      </c>
      <c r="G30" s="24">
        <f t="shared" si="5"/>
        <v>251</v>
      </c>
      <c r="H30" s="24">
        <f t="shared" si="5"/>
        <v>9293.99</v>
      </c>
      <c r="I30" s="24">
        <f t="shared" si="5"/>
        <v>2703</v>
      </c>
      <c r="J30" s="24">
        <f t="shared" si="5"/>
        <v>8142.64</v>
      </c>
      <c r="K30" s="57">
        <f t="shared" si="0"/>
        <v>19091</v>
      </c>
      <c r="L30" s="84">
        <f t="shared" si="1"/>
        <v>86436.670000000013</v>
      </c>
    </row>
    <row r="31" spans="1:12" s="21" customFormat="1">
      <c r="B31" s="58" t="s">
        <v>176</v>
      </c>
      <c r="C31" s="59">
        <v>0</v>
      </c>
      <c r="D31" s="85">
        <v>0</v>
      </c>
      <c r="E31" s="59">
        <v>0</v>
      </c>
      <c r="F31" s="85">
        <v>0</v>
      </c>
      <c r="G31" s="59">
        <v>0</v>
      </c>
      <c r="H31" s="85">
        <v>0</v>
      </c>
      <c r="I31" s="59">
        <v>0</v>
      </c>
      <c r="J31" s="85">
        <v>0</v>
      </c>
      <c r="K31" s="14">
        <v>206</v>
      </c>
      <c r="L31" s="66">
        <v>6493.41</v>
      </c>
    </row>
    <row r="32" spans="1:12" s="21" customFormat="1">
      <c r="A32" s="3" t="s">
        <v>35</v>
      </c>
      <c r="B32" s="11" t="s">
        <v>23</v>
      </c>
      <c r="C32" s="14">
        <f>C30+C31</f>
        <v>14321</v>
      </c>
      <c r="D32" s="66">
        <f t="shared" ref="D32:I32" si="6">D30+D31</f>
        <v>30355.31</v>
      </c>
      <c r="E32" s="14">
        <f t="shared" si="6"/>
        <v>1816</v>
      </c>
      <c r="F32" s="66">
        <f t="shared" si="6"/>
        <v>38644.730000000003</v>
      </c>
      <c r="G32" s="14">
        <f t="shared" si="6"/>
        <v>251</v>
      </c>
      <c r="H32" s="66">
        <f t="shared" si="6"/>
        <v>9293.99</v>
      </c>
      <c r="I32" s="14">
        <f t="shared" si="6"/>
        <v>2703</v>
      </c>
      <c r="J32" s="66">
        <f>J30+J31</f>
        <v>8142.64</v>
      </c>
      <c r="K32" s="14">
        <f t="shared" ref="K32:L32" si="7">K30+K31</f>
        <v>19297</v>
      </c>
      <c r="L32" s="14">
        <f t="shared" si="7"/>
        <v>92930.080000000016</v>
      </c>
    </row>
  </sheetData>
  <mergeCells count="3">
    <mergeCell ref="A2:L2"/>
    <mergeCell ref="A3:L3"/>
    <mergeCell ref="A1:L1"/>
  </mergeCells>
  <pageMargins left="0.74" right="0.25" top="0.75" bottom="0.75" header="0.3" footer="0.3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sqref="A1:P31"/>
    </sheetView>
  </sheetViews>
  <sheetFormatPr defaultRowHeight="15"/>
  <cols>
    <col min="1" max="1" width="7.28515625" customWidth="1"/>
    <col min="2" max="2" width="7.42578125" customWidth="1"/>
    <col min="3" max="3" width="4.28515625" customWidth="1"/>
    <col min="4" max="4" width="4.7109375" style="54" customWidth="1"/>
    <col min="5" max="5" width="4.5703125" customWidth="1"/>
    <col min="6" max="6" width="7.5703125" style="54" customWidth="1"/>
    <col min="7" max="7" width="5" bestFit="1" customWidth="1"/>
    <col min="8" max="8" width="8.7109375" style="54" customWidth="1"/>
    <col min="9" max="9" width="4.5703125" customWidth="1"/>
    <col min="10" max="10" width="5.5703125" style="54" customWidth="1"/>
    <col min="11" max="11" width="4.5703125" customWidth="1"/>
    <col min="12" max="12" width="6.28515625" style="54" customWidth="1"/>
    <col min="13" max="13" width="5.85546875" customWidth="1"/>
    <col min="14" max="14" width="9.28515625" style="54" customWidth="1"/>
    <col min="15" max="15" width="5.28515625" customWidth="1"/>
    <col min="16" max="16" width="8.85546875" style="54" customWidth="1"/>
  </cols>
  <sheetData>
    <row r="1" spans="1:16" s="4" customFormat="1" ht="21" customHeight="1">
      <c r="A1" s="445">
        <v>20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</row>
    <row r="2" spans="1:16" ht="65.25" customHeight="1">
      <c r="A2" s="420" t="s">
        <v>185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9"/>
    </row>
    <row r="3" spans="1:16" ht="19.5" customHeight="1">
      <c r="A3" s="439" t="s">
        <v>52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1"/>
    </row>
    <row r="4" spans="1:16" ht="36" customHeight="1">
      <c r="A4" s="455" t="s">
        <v>0</v>
      </c>
      <c r="B4" s="455" t="s">
        <v>1</v>
      </c>
      <c r="C4" s="451" t="s">
        <v>496</v>
      </c>
      <c r="D4" s="452"/>
      <c r="E4" s="451" t="s">
        <v>497</v>
      </c>
      <c r="F4" s="452"/>
      <c r="G4" s="451" t="s">
        <v>498</v>
      </c>
      <c r="H4" s="452"/>
      <c r="I4" s="451" t="s">
        <v>499</v>
      </c>
      <c r="J4" s="452"/>
      <c r="K4" s="451" t="s">
        <v>500</v>
      </c>
      <c r="L4" s="452"/>
      <c r="M4" s="451" t="s">
        <v>501</v>
      </c>
      <c r="N4" s="452"/>
      <c r="O4" s="453" t="s">
        <v>502</v>
      </c>
      <c r="P4" s="454"/>
    </row>
    <row r="5" spans="1:16" s="44" customFormat="1" ht="18.75" customHeight="1">
      <c r="A5" s="456"/>
      <c r="B5" s="456"/>
      <c r="C5" s="1" t="s">
        <v>495</v>
      </c>
      <c r="D5" s="51" t="s">
        <v>240</v>
      </c>
      <c r="E5" s="1" t="s">
        <v>495</v>
      </c>
      <c r="F5" s="51" t="s">
        <v>240</v>
      </c>
      <c r="G5" s="1" t="s">
        <v>495</v>
      </c>
      <c r="H5" s="51" t="s">
        <v>240</v>
      </c>
      <c r="I5" s="1" t="s">
        <v>495</v>
      </c>
      <c r="J5" s="51" t="s">
        <v>240</v>
      </c>
      <c r="K5" s="1" t="s">
        <v>495</v>
      </c>
      <c r="L5" s="51" t="s">
        <v>240</v>
      </c>
      <c r="M5" s="135" t="s">
        <v>495</v>
      </c>
      <c r="N5" s="51" t="s">
        <v>240</v>
      </c>
      <c r="O5" s="135" t="s">
        <v>495</v>
      </c>
      <c r="P5" s="51" t="s">
        <v>240</v>
      </c>
    </row>
    <row r="6" spans="1:16">
      <c r="A6" s="2">
        <v>1</v>
      </c>
      <c r="B6" s="2" t="s">
        <v>10</v>
      </c>
      <c r="C6" s="2">
        <v>0</v>
      </c>
      <c r="D6" s="61">
        <v>0</v>
      </c>
      <c r="E6" s="2">
        <v>25</v>
      </c>
      <c r="F6" s="61">
        <v>101.25</v>
      </c>
      <c r="G6" s="2">
        <v>31</v>
      </c>
      <c r="H6" s="61">
        <v>406.49</v>
      </c>
      <c r="I6" s="2">
        <v>0</v>
      </c>
      <c r="J6" s="61">
        <v>0</v>
      </c>
      <c r="K6" s="2">
        <v>0</v>
      </c>
      <c r="L6" s="61">
        <v>0</v>
      </c>
      <c r="M6" s="136">
        <v>1088</v>
      </c>
      <c r="N6" s="61">
        <v>4853.2</v>
      </c>
      <c r="O6" s="137">
        <f>C6+E6+G6+I6+K6+M6</f>
        <v>1144</v>
      </c>
      <c r="P6" s="65">
        <f>D6+F6+H6+J6+L6+N6</f>
        <v>5360.94</v>
      </c>
    </row>
    <row r="7" spans="1:16">
      <c r="A7" s="2">
        <v>2</v>
      </c>
      <c r="B7" s="2" t="s">
        <v>11</v>
      </c>
      <c r="C7" s="2">
        <v>0</v>
      </c>
      <c r="D7" s="61">
        <v>0</v>
      </c>
      <c r="E7" s="2">
        <v>3</v>
      </c>
      <c r="F7" s="61">
        <v>12.65</v>
      </c>
      <c r="G7" s="2">
        <v>3</v>
      </c>
      <c r="H7" s="61">
        <v>83.5</v>
      </c>
      <c r="I7" s="2">
        <v>0</v>
      </c>
      <c r="J7" s="61">
        <v>0</v>
      </c>
      <c r="K7" s="2">
        <v>0</v>
      </c>
      <c r="L7" s="61">
        <v>0</v>
      </c>
      <c r="M7" s="136">
        <v>279</v>
      </c>
      <c r="N7" s="61">
        <v>542.16999999999996</v>
      </c>
      <c r="O7" s="137">
        <f t="shared" ref="O7:P31" si="0">C7+E7+G7+I7+K7+M7</f>
        <v>285</v>
      </c>
      <c r="P7" s="65">
        <f t="shared" si="0"/>
        <v>638.31999999999994</v>
      </c>
    </row>
    <row r="8" spans="1:16">
      <c r="A8" s="2">
        <v>3</v>
      </c>
      <c r="B8" s="2" t="s">
        <v>12</v>
      </c>
      <c r="C8" s="2">
        <v>0</v>
      </c>
      <c r="D8" s="61">
        <v>0</v>
      </c>
      <c r="E8" s="2">
        <v>1</v>
      </c>
      <c r="F8" s="61">
        <v>1.03</v>
      </c>
      <c r="G8" s="2">
        <v>22</v>
      </c>
      <c r="H8" s="61">
        <v>621.47</v>
      </c>
      <c r="I8" s="2">
        <v>0</v>
      </c>
      <c r="J8" s="61">
        <v>0</v>
      </c>
      <c r="K8" s="2">
        <v>0</v>
      </c>
      <c r="L8" s="61">
        <v>0</v>
      </c>
      <c r="M8" s="136">
        <v>83</v>
      </c>
      <c r="N8" s="61">
        <v>701.88</v>
      </c>
      <c r="O8" s="137">
        <f t="shared" si="0"/>
        <v>106</v>
      </c>
      <c r="P8" s="65">
        <f t="shared" si="0"/>
        <v>1324.38</v>
      </c>
    </row>
    <row r="9" spans="1:16">
      <c r="A9" s="2">
        <v>4</v>
      </c>
      <c r="B9" s="2" t="s">
        <v>13</v>
      </c>
      <c r="C9" s="2">
        <v>0</v>
      </c>
      <c r="D9" s="61">
        <v>0</v>
      </c>
      <c r="E9" s="2">
        <v>17</v>
      </c>
      <c r="F9" s="61">
        <v>40.71</v>
      </c>
      <c r="G9" s="2">
        <v>25</v>
      </c>
      <c r="H9" s="61">
        <v>167.93</v>
      </c>
      <c r="I9" s="2">
        <v>0</v>
      </c>
      <c r="J9" s="61">
        <v>0</v>
      </c>
      <c r="K9" s="2">
        <v>0</v>
      </c>
      <c r="L9" s="61">
        <v>0</v>
      </c>
      <c r="M9" s="136">
        <v>1399</v>
      </c>
      <c r="N9" s="61">
        <v>3439.39</v>
      </c>
      <c r="O9" s="137">
        <f t="shared" si="0"/>
        <v>1441</v>
      </c>
      <c r="P9" s="65">
        <f t="shared" si="0"/>
        <v>3648.0299999999997</v>
      </c>
    </row>
    <row r="10" spans="1:16">
      <c r="A10" s="2">
        <v>5</v>
      </c>
      <c r="B10" s="2" t="s">
        <v>14</v>
      </c>
      <c r="C10" s="2">
        <v>0</v>
      </c>
      <c r="D10" s="61">
        <v>0</v>
      </c>
      <c r="E10" s="2">
        <v>10</v>
      </c>
      <c r="F10" s="61">
        <v>22.52</v>
      </c>
      <c r="G10" s="2">
        <v>20</v>
      </c>
      <c r="H10" s="61">
        <v>225.39</v>
      </c>
      <c r="I10" s="2">
        <v>0</v>
      </c>
      <c r="J10" s="61">
        <v>0</v>
      </c>
      <c r="K10" s="2">
        <v>0</v>
      </c>
      <c r="L10" s="61">
        <v>0</v>
      </c>
      <c r="M10" s="136">
        <v>862</v>
      </c>
      <c r="N10" s="61">
        <v>1772.2499999999998</v>
      </c>
      <c r="O10" s="137">
        <f t="shared" si="0"/>
        <v>892</v>
      </c>
      <c r="P10" s="65">
        <f t="shared" si="0"/>
        <v>2020.1599999999999</v>
      </c>
    </row>
    <row r="11" spans="1:16">
      <c r="A11" s="2">
        <v>6</v>
      </c>
      <c r="B11" s="2" t="s">
        <v>15</v>
      </c>
      <c r="C11" s="2">
        <v>0</v>
      </c>
      <c r="D11" s="61">
        <v>0</v>
      </c>
      <c r="E11" s="2">
        <v>1</v>
      </c>
      <c r="F11" s="61">
        <v>2.81</v>
      </c>
      <c r="G11" s="2">
        <v>19</v>
      </c>
      <c r="H11" s="61">
        <v>311.92</v>
      </c>
      <c r="I11" s="2">
        <v>1</v>
      </c>
      <c r="J11" s="61">
        <v>8.44</v>
      </c>
      <c r="K11" s="2">
        <v>0</v>
      </c>
      <c r="L11" s="61">
        <v>0</v>
      </c>
      <c r="M11" s="136">
        <v>255</v>
      </c>
      <c r="N11" s="61">
        <v>754.25</v>
      </c>
      <c r="O11" s="137">
        <f t="shared" si="0"/>
        <v>276</v>
      </c>
      <c r="P11" s="65">
        <f t="shared" si="0"/>
        <v>1077.42</v>
      </c>
    </row>
    <row r="12" spans="1:16">
      <c r="A12" s="2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7</v>
      </c>
      <c r="H12" s="61">
        <v>144.54</v>
      </c>
      <c r="I12" s="2">
        <v>0</v>
      </c>
      <c r="J12" s="61">
        <v>0</v>
      </c>
      <c r="K12" s="2">
        <v>0</v>
      </c>
      <c r="L12" s="61">
        <v>0</v>
      </c>
      <c r="M12" s="136">
        <v>29</v>
      </c>
      <c r="N12" s="61">
        <v>96.01</v>
      </c>
      <c r="O12" s="137">
        <f t="shared" si="0"/>
        <v>36</v>
      </c>
      <c r="P12" s="65">
        <f t="shared" si="0"/>
        <v>240.55</v>
      </c>
    </row>
    <row r="13" spans="1:16">
      <c r="A13" s="2">
        <v>8</v>
      </c>
      <c r="B13" s="2" t="s">
        <v>17</v>
      </c>
      <c r="C13" s="2">
        <v>0</v>
      </c>
      <c r="D13" s="61">
        <v>0</v>
      </c>
      <c r="E13" s="2">
        <v>51</v>
      </c>
      <c r="F13" s="61">
        <v>142.22999999999999</v>
      </c>
      <c r="G13" s="2">
        <v>33</v>
      </c>
      <c r="H13" s="61">
        <v>413.8</v>
      </c>
      <c r="I13" s="2">
        <v>3</v>
      </c>
      <c r="J13" s="61">
        <v>18.5</v>
      </c>
      <c r="K13" s="2">
        <v>0</v>
      </c>
      <c r="L13" s="61">
        <v>0</v>
      </c>
      <c r="M13" s="136">
        <v>360</v>
      </c>
      <c r="N13" s="61">
        <v>495.51</v>
      </c>
      <c r="O13" s="137">
        <f t="shared" si="0"/>
        <v>447</v>
      </c>
      <c r="P13" s="65">
        <f t="shared" si="0"/>
        <v>1070.04</v>
      </c>
    </row>
    <row r="14" spans="1:16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7</v>
      </c>
      <c r="H14" s="61">
        <v>123.97</v>
      </c>
      <c r="I14" s="2">
        <v>0</v>
      </c>
      <c r="J14" s="61">
        <v>0</v>
      </c>
      <c r="K14" s="2">
        <v>0</v>
      </c>
      <c r="L14" s="61">
        <v>0</v>
      </c>
      <c r="M14" s="136">
        <v>12</v>
      </c>
      <c r="N14" s="61">
        <v>1.56</v>
      </c>
      <c r="O14" s="137">
        <f t="shared" si="0"/>
        <v>19</v>
      </c>
      <c r="P14" s="65">
        <f t="shared" si="0"/>
        <v>125.53</v>
      </c>
    </row>
    <row r="15" spans="1:16">
      <c r="A15" s="2">
        <v>10</v>
      </c>
      <c r="B15" s="2" t="s">
        <v>19</v>
      </c>
      <c r="C15" s="2">
        <v>0</v>
      </c>
      <c r="D15" s="61">
        <v>0</v>
      </c>
      <c r="E15" s="2">
        <v>283</v>
      </c>
      <c r="F15" s="61">
        <v>936.27</v>
      </c>
      <c r="G15" s="2">
        <v>685</v>
      </c>
      <c r="H15" s="61">
        <v>7403.86</v>
      </c>
      <c r="I15" s="2">
        <v>10</v>
      </c>
      <c r="J15" s="61">
        <v>59.93</v>
      </c>
      <c r="K15" s="2">
        <v>0</v>
      </c>
      <c r="L15" s="61">
        <v>0</v>
      </c>
      <c r="M15" s="136">
        <v>2616</v>
      </c>
      <c r="N15" s="61">
        <v>4583.18</v>
      </c>
      <c r="O15" s="137">
        <f t="shared" si="0"/>
        <v>3594</v>
      </c>
      <c r="P15" s="65">
        <f t="shared" si="0"/>
        <v>12983.24</v>
      </c>
    </row>
    <row r="16" spans="1:16">
      <c r="A16" s="2">
        <v>11</v>
      </c>
      <c r="B16" s="2" t="s">
        <v>20</v>
      </c>
      <c r="C16" s="2">
        <v>0</v>
      </c>
      <c r="D16" s="61">
        <v>0</v>
      </c>
      <c r="E16" s="2">
        <v>3</v>
      </c>
      <c r="F16" s="61">
        <v>8</v>
      </c>
      <c r="G16" s="2">
        <v>15</v>
      </c>
      <c r="H16" s="61">
        <v>214</v>
      </c>
      <c r="I16" s="2">
        <v>0</v>
      </c>
      <c r="J16" s="61">
        <v>0</v>
      </c>
      <c r="K16" s="2">
        <v>0</v>
      </c>
      <c r="L16" s="61">
        <v>0</v>
      </c>
      <c r="M16" s="136">
        <v>83</v>
      </c>
      <c r="N16" s="61">
        <v>742</v>
      </c>
      <c r="O16" s="137">
        <f t="shared" si="0"/>
        <v>101</v>
      </c>
      <c r="P16" s="65">
        <f t="shared" si="0"/>
        <v>964</v>
      </c>
    </row>
    <row r="17" spans="1:16">
      <c r="A17" s="2">
        <v>12</v>
      </c>
      <c r="B17" s="2" t="s">
        <v>21</v>
      </c>
      <c r="C17" s="2">
        <v>0</v>
      </c>
      <c r="D17" s="61">
        <v>0</v>
      </c>
      <c r="E17" s="2">
        <v>5</v>
      </c>
      <c r="F17" s="61">
        <v>36.659999999999997</v>
      </c>
      <c r="G17" s="2">
        <v>1</v>
      </c>
      <c r="H17" s="61">
        <v>18.71</v>
      </c>
      <c r="I17" s="2">
        <v>0</v>
      </c>
      <c r="J17" s="61">
        <v>0</v>
      </c>
      <c r="K17" s="2">
        <v>0</v>
      </c>
      <c r="L17" s="61">
        <v>0</v>
      </c>
      <c r="M17" s="136">
        <v>59</v>
      </c>
      <c r="N17" s="61">
        <v>131.11000000000001</v>
      </c>
      <c r="O17" s="137">
        <f t="shared" si="0"/>
        <v>65</v>
      </c>
      <c r="P17" s="65">
        <f t="shared" si="0"/>
        <v>186.48000000000002</v>
      </c>
    </row>
    <row r="18" spans="1:16">
      <c r="A18" s="3" t="s">
        <v>22</v>
      </c>
      <c r="B18" s="3" t="s">
        <v>23</v>
      </c>
      <c r="C18" s="3">
        <f>SUM(C6:C17)</f>
        <v>0</v>
      </c>
      <c r="D18" s="62">
        <f t="shared" ref="D18:N18" si="1">SUM(D6:D17)</f>
        <v>0</v>
      </c>
      <c r="E18" s="3">
        <f t="shared" si="1"/>
        <v>399</v>
      </c>
      <c r="F18" s="62">
        <f t="shared" si="1"/>
        <v>1304.1300000000001</v>
      </c>
      <c r="G18" s="3">
        <f t="shared" si="1"/>
        <v>868</v>
      </c>
      <c r="H18" s="62">
        <f t="shared" si="1"/>
        <v>10135.579999999998</v>
      </c>
      <c r="I18" s="3">
        <f t="shared" si="1"/>
        <v>14</v>
      </c>
      <c r="J18" s="62">
        <f t="shared" si="1"/>
        <v>86.87</v>
      </c>
      <c r="K18" s="3">
        <f t="shared" si="1"/>
        <v>0</v>
      </c>
      <c r="L18" s="62">
        <f t="shared" si="1"/>
        <v>0</v>
      </c>
      <c r="M18" s="138">
        <f t="shared" si="1"/>
        <v>7125</v>
      </c>
      <c r="N18" s="62">
        <f t="shared" si="1"/>
        <v>18112.510000000002</v>
      </c>
      <c r="O18" s="139">
        <f t="shared" si="0"/>
        <v>8406</v>
      </c>
      <c r="P18" s="66">
        <f t="shared" si="0"/>
        <v>29639.090000000004</v>
      </c>
    </row>
    <row r="19" spans="1:16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136">
        <v>0</v>
      </c>
      <c r="N19" s="61">
        <v>6.06</v>
      </c>
      <c r="O19" s="137">
        <f t="shared" si="0"/>
        <v>0</v>
      </c>
      <c r="P19" s="65">
        <f t="shared" si="0"/>
        <v>6.06</v>
      </c>
    </row>
    <row r="20" spans="1:16">
      <c r="A20" s="2">
        <v>2</v>
      </c>
      <c r="B20" s="2" t="s">
        <v>63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136">
        <v>0</v>
      </c>
      <c r="N20" s="61">
        <v>0</v>
      </c>
      <c r="O20" s="137">
        <f t="shared" si="0"/>
        <v>0</v>
      </c>
      <c r="P20" s="65">
        <f t="shared" si="0"/>
        <v>0</v>
      </c>
    </row>
    <row r="21" spans="1:16">
      <c r="A21" s="2">
        <v>3</v>
      </c>
      <c r="B21" s="2" t="s">
        <v>25</v>
      </c>
      <c r="C21" s="2">
        <v>0</v>
      </c>
      <c r="D21" s="61">
        <v>0</v>
      </c>
      <c r="E21" s="2">
        <v>2</v>
      </c>
      <c r="F21" s="61">
        <v>5.98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136">
        <v>40</v>
      </c>
      <c r="N21" s="61">
        <v>29.37</v>
      </c>
      <c r="O21" s="137">
        <f t="shared" si="0"/>
        <v>42</v>
      </c>
      <c r="P21" s="65">
        <f t="shared" si="0"/>
        <v>35.35</v>
      </c>
    </row>
    <row r="22" spans="1:16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136">
        <v>28</v>
      </c>
      <c r="N22" s="61">
        <v>85.81</v>
      </c>
      <c r="O22" s="137">
        <f t="shared" si="0"/>
        <v>28</v>
      </c>
      <c r="P22" s="65">
        <f t="shared" si="0"/>
        <v>85.81</v>
      </c>
    </row>
    <row r="23" spans="1:16">
      <c r="A23" s="2">
        <v>5</v>
      </c>
      <c r="B23" s="2" t="s">
        <v>27</v>
      </c>
      <c r="C23" s="2">
        <v>0</v>
      </c>
      <c r="D23" s="61">
        <v>0</v>
      </c>
      <c r="E23" s="2">
        <v>1</v>
      </c>
      <c r="F23" s="61">
        <v>3.92</v>
      </c>
      <c r="G23" s="2">
        <v>10</v>
      </c>
      <c r="H23" s="61">
        <v>234.73</v>
      </c>
      <c r="I23" s="2">
        <v>0</v>
      </c>
      <c r="J23" s="61">
        <v>0</v>
      </c>
      <c r="K23" s="2">
        <v>0</v>
      </c>
      <c r="L23" s="61">
        <v>0</v>
      </c>
      <c r="M23" s="136">
        <v>47</v>
      </c>
      <c r="N23" s="61">
        <v>202.66</v>
      </c>
      <c r="O23" s="137">
        <f t="shared" si="0"/>
        <v>58</v>
      </c>
      <c r="P23" s="65">
        <f t="shared" si="0"/>
        <v>441.30999999999995</v>
      </c>
    </row>
    <row r="24" spans="1:16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136">
        <v>0</v>
      </c>
      <c r="N24" s="61">
        <v>0</v>
      </c>
      <c r="O24" s="137">
        <f t="shared" si="0"/>
        <v>0</v>
      </c>
      <c r="P24" s="65">
        <f t="shared" si="0"/>
        <v>0</v>
      </c>
    </row>
    <row r="25" spans="1:16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136">
        <v>0</v>
      </c>
      <c r="N25" s="61">
        <v>0</v>
      </c>
      <c r="O25" s="137">
        <f t="shared" si="0"/>
        <v>0</v>
      </c>
      <c r="P25" s="65">
        <f t="shared" si="0"/>
        <v>0</v>
      </c>
    </row>
    <row r="26" spans="1:16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136">
        <v>0</v>
      </c>
      <c r="N26" s="61">
        <v>0</v>
      </c>
      <c r="O26" s="137">
        <f t="shared" si="0"/>
        <v>0</v>
      </c>
      <c r="P26" s="65">
        <f t="shared" si="0"/>
        <v>0</v>
      </c>
    </row>
    <row r="27" spans="1:16">
      <c r="A27" s="3" t="s">
        <v>31</v>
      </c>
      <c r="B27" s="3" t="s">
        <v>23</v>
      </c>
      <c r="C27" s="3">
        <f>SUM(C19:C26)</f>
        <v>0</v>
      </c>
      <c r="D27" s="3">
        <f t="shared" ref="D27:N27" si="2">SUM(D19:D26)</f>
        <v>0</v>
      </c>
      <c r="E27" s="3">
        <f t="shared" si="2"/>
        <v>3</v>
      </c>
      <c r="F27" s="3">
        <f t="shared" si="2"/>
        <v>9.9</v>
      </c>
      <c r="G27" s="3">
        <f t="shared" si="2"/>
        <v>10</v>
      </c>
      <c r="H27" s="3">
        <f t="shared" si="2"/>
        <v>234.73</v>
      </c>
      <c r="I27" s="3">
        <f t="shared" si="2"/>
        <v>0</v>
      </c>
      <c r="J27" s="3">
        <f t="shared" si="2"/>
        <v>0</v>
      </c>
      <c r="K27" s="3">
        <f t="shared" si="2"/>
        <v>0</v>
      </c>
      <c r="L27" s="3">
        <f t="shared" si="2"/>
        <v>0</v>
      </c>
      <c r="M27" s="138">
        <f t="shared" si="2"/>
        <v>115</v>
      </c>
      <c r="N27" s="3">
        <f t="shared" si="2"/>
        <v>323.89999999999998</v>
      </c>
      <c r="O27" s="139">
        <f t="shared" si="0"/>
        <v>128</v>
      </c>
      <c r="P27" s="66">
        <f t="shared" si="0"/>
        <v>568.53</v>
      </c>
    </row>
    <row r="28" spans="1:16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5</v>
      </c>
      <c r="H28" s="61">
        <v>16.11</v>
      </c>
      <c r="I28" s="2">
        <v>0</v>
      </c>
      <c r="J28" s="61">
        <v>0</v>
      </c>
      <c r="K28" s="2">
        <v>0</v>
      </c>
      <c r="L28" s="61">
        <v>0</v>
      </c>
      <c r="M28" s="136">
        <v>88</v>
      </c>
      <c r="N28" s="61">
        <v>84.07</v>
      </c>
      <c r="O28" s="137">
        <f t="shared" si="0"/>
        <v>93</v>
      </c>
      <c r="P28" s="65">
        <f t="shared" si="0"/>
        <v>100.17999999999999</v>
      </c>
    </row>
    <row r="29" spans="1:16">
      <c r="A29" s="3" t="s">
        <v>33</v>
      </c>
      <c r="B29" s="3" t="s">
        <v>23</v>
      </c>
      <c r="C29" s="3">
        <f>C28</f>
        <v>0</v>
      </c>
      <c r="D29" s="62">
        <f t="shared" ref="D29:N29" si="3">D28</f>
        <v>0</v>
      </c>
      <c r="E29" s="3">
        <f t="shared" si="3"/>
        <v>0</v>
      </c>
      <c r="F29" s="62">
        <f t="shared" si="3"/>
        <v>0</v>
      </c>
      <c r="G29" s="3">
        <f t="shared" si="3"/>
        <v>5</v>
      </c>
      <c r="H29" s="62">
        <f t="shared" si="3"/>
        <v>16.11</v>
      </c>
      <c r="I29" s="3">
        <f t="shared" si="3"/>
        <v>0</v>
      </c>
      <c r="J29" s="62">
        <f t="shared" si="3"/>
        <v>0</v>
      </c>
      <c r="K29" s="3">
        <f t="shared" si="3"/>
        <v>0</v>
      </c>
      <c r="L29" s="62">
        <f t="shared" si="3"/>
        <v>0</v>
      </c>
      <c r="M29" s="138">
        <f t="shared" si="3"/>
        <v>88</v>
      </c>
      <c r="N29" s="62">
        <f t="shared" si="3"/>
        <v>84.07</v>
      </c>
      <c r="O29" s="139">
        <f t="shared" si="0"/>
        <v>93</v>
      </c>
      <c r="P29" s="66">
        <f t="shared" si="0"/>
        <v>100.17999999999999</v>
      </c>
    </row>
    <row r="30" spans="1:16">
      <c r="A30" s="2">
        <v>1</v>
      </c>
      <c r="B30" s="2" t="s">
        <v>34</v>
      </c>
      <c r="C30" s="2">
        <v>0</v>
      </c>
      <c r="D30" s="61">
        <v>0</v>
      </c>
      <c r="E30" s="2">
        <v>12</v>
      </c>
      <c r="F30" s="61">
        <v>57.88</v>
      </c>
      <c r="G30" s="2">
        <v>309</v>
      </c>
      <c r="H30" s="61">
        <v>2426.84</v>
      </c>
      <c r="I30" s="2">
        <v>0</v>
      </c>
      <c r="J30" s="61">
        <v>0</v>
      </c>
      <c r="K30" s="2">
        <v>0</v>
      </c>
      <c r="L30" s="61">
        <v>0</v>
      </c>
      <c r="M30" s="136">
        <v>620</v>
      </c>
      <c r="N30" s="61">
        <v>3117.95</v>
      </c>
      <c r="O30" s="137">
        <f t="shared" si="0"/>
        <v>941</v>
      </c>
      <c r="P30" s="65">
        <f t="shared" si="0"/>
        <v>5602.67</v>
      </c>
    </row>
    <row r="31" spans="1:16">
      <c r="A31" s="3" t="s">
        <v>35</v>
      </c>
      <c r="B31" s="3" t="s">
        <v>23</v>
      </c>
      <c r="C31" s="3">
        <f>C18+C27+C29+C30</f>
        <v>0</v>
      </c>
      <c r="D31" s="62">
        <f t="shared" ref="D31:N31" si="4">D18+D27+D29+D30</f>
        <v>0</v>
      </c>
      <c r="E31" s="3">
        <f t="shared" si="4"/>
        <v>414</v>
      </c>
      <c r="F31" s="62">
        <f t="shared" si="4"/>
        <v>1371.9100000000003</v>
      </c>
      <c r="G31" s="3">
        <f t="shared" si="4"/>
        <v>1192</v>
      </c>
      <c r="H31" s="62">
        <f t="shared" si="4"/>
        <v>12813.259999999998</v>
      </c>
      <c r="I31" s="3">
        <f t="shared" si="4"/>
        <v>14</v>
      </c>
      <c r="J31" s="62">
        <f t="shared" si="4"/>
        <v>86.87</v>
      </c>
      <c r="K31" s="3">
        <f t="shared" si="4"/>
        <v>0</v>
      </c>
      <c r="L31" s="62">
        <f t="shared" si="4"/>
        <v>0</v>
      </c>
      <c r="M31" s="138">
        <f t="shared" si="4"/>
        <v>7948</v>
      </c>
      <c r="N31" s="62">
        <f t="shared" si="4"/>
        <v>21638.430000000004</v>
      </c>
      <c r="O31" s="139">
        <f t="shared" si="0"/>
        <v>9568</v>
      </c>
      <c r="P31" s="66">
        <f t="shared" si="0"/>
        <v>35910.47</v>
      </c>
    </row>
  </sheetData>
  <mergeCells count="12">
    <mergeCell ref="A1:P1"/>
    <mergeCell ref="A2:P2"/>
    <mergeCell ref="A3:P3"/>
    <mergeCell ref="C4:D4"/>
    <mergeCell ref="E4:F4"/>
    <mergeCell ref="G4:H4"/>
    <mergeCell ref="I4:J4"/>
    <mergeCell ref="K4:L4"/>
    <mergeCell ref="M4:N4"/>
    <mergeCell ref="O4:P4"/>
    <mergeCell ref="B4:B5"/>
    <mergeCell ref="A4:A5"/>
  </mergeCells>
  <printOptions gridLines="1"/>
  <pageMargins left="0.56000000000000005" right="0.25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sqref="A1:J32"/>
    </sheetView>
  </sheetViews>
  <sheetFormatPr defaultRowHeight="15"/>
  <cols>
    <col min="1" max="1" width="7.5703125" customWidth="1"/>
    <col min="8" max="8" width="12" customWidth="1"/>
  </cols>
  <sheetData>
    <row r="1" spans="1:24" s="67" customFormat="1" ht="26.25" customHeight="1">
      <c r="A1" s="457">
        <v>21</v>
      </c>
      <c r="B1" s="458"/>
      <c r="C1" s="458"/>
      <c r="D1" s="458"/>
      <c r="E1" s="458"/>
      <c r="F1" s="458"/>
      <c r="G1" s="458"/>
      <c r="H1" s="458"/>
      <c r="I1" s="458"/>
      <c r="J1" s="459"/>
    </row>
    <row r="2" spans="1:24" ht="47.25" customHeight="1">
      <c r="A2" s="460" t="s">
        <v>795</v>
      </c>
      <c r="B2" s="461"/>
      <c r="C2" s="461"/>
      <c r="D2" s="461"/>
      <c r="E2" s="461"/>
      <c r="F2" s="461"/>
      <c r="G2" s="461"/>
      <c r="H2" s="461"/>
      <c r="I2" s="461"/>
      <c r="J2" s="462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s="41" customFormat="1" ht="28.5" customHeight="1">
      <c r="A3" s="463" t="s">
        <v>245</v>
      </c>
      <c r="B3" s="464"/>
      <c r="C3" s="464"/>
      <c r="D3" s="464"/>
      <c r="E3" s="464"/>
      <c r="F3" s="464"/>
      <c r="G3" s="464"/>
      <c r="H3" s="464"/>
      <c r="I3" s="464"/>
      <c r="J3" s="465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8.75" customHeight="1">
      <c r="A4" s="466" t="s">
        <v>0</v>
      </c>
      <c r="B4" s="466" t="s">
        <v>1</v>
      </c>
      <c r="C4" s="470" t="s">
        <v>241</v>
      </c>
      <c r="D4" s="470"/>
      <c r="E4" s="470" t="s">
        <v>242</v>
      </c>
      <c r="F4" s="470"/>
      <c r="G4" s="470" t="s">
        <v>243</v>
      </c>
      <c r="H4" s="470"/>
      <c r="I4" s="467" t="s">
        <v>244</v>
      </c>
      <c r="J4" s="467"/>
    </row>
    <row r="5" spans="1:24">
      <c r="A5" s="466"/>
      <c r="B5" s="466"/>
      <c r="C5" s="27" t="s">
        <v>238</v>
      </c>
      <c r="D5" s="28" t="s">
        <v>239</v>
      </c>
      <c r="E5" s="27" t="s">
        <v>238</v>
      </c>
      <c r="F5" s="28" t="s">
        <v>239</v>
      </c>
      <c r="G5" s="27" t="s">
        <v>238</v>
      </c>
      <c r="H5" s="28" t="s">
        <v>239</v>
      </c>
      <c r="I5" s="27" t="s">
        <v>238</v>
      </c>
      <c r="J5" s="28" t="s">
        <v>239</v>
      </c>
    </row>
    <row r="6" spans="1:24">
      <c r="A6" s="33">
        <v>1</v>
      </c>
      <c r="B6" s="33" t="s">
        <v>10</v>
      </c>
      <c r="C6" s="33">
        <v>1161</v>
      </c>
      <c r="D6" s="34">
        <v>1248.19</v>
      </c>
      <c r="E6" s="33">
        <v>451</v>
      </c>
      <c r="F6" s="34">
        <v>593.42999999999995</v>
      </c>
      <c r="G6" s="33">
        <v>81</v>
      </c>
      <c r="H6" s="34">
        <v>588.98</v>
      </c>
      <c r="I6" s="12">
        <f>C6+E6+G6</f>
        <v>1693</v>
      </c>
      <c r="J6" s="12">
        <f>D6+F6+H6</f>
        <v>2430.6</v>
      </c>
    </row>
    <row r="7" spans="1:24">
      <c r="A7" s="33">
        <v>2</v>
      </c>
      <c r="B7" s="33" t="s">
        <v>11</v>
      </c>
      <c r="C7" s="33">
        <v>1460</v>
      </c>
      <c r="D7" s="34">
        <v>1763.52</v>
      </c>
      <c r="E7" s="33">
        <v>490</v>
      </c>
      <c r="F7" s="34">
        <v>538.08000000000004</v>
      </c>
      <c r="G7" s="33">
        <v>95</v>
      </c>
      <c r="H7" s="34">
        <v>152.94</v>
      </c>
      <c r="I7" s="12">
        <f t="shared" ref="I7:I32" si="0">C7+E7+G7</f>
        <v>2045</v>
      </c>
      <c r="J7" s="12">
        <f t="shared" ref="J7:J32" si="1">D7+F7+H7</f>
        <v>2454.54</v>
      </c>
    </row>
    <row r="8" spans="1:24">
      <c r="A8" s="25">
        <v>3</v>
      </c>
      <c r="B8" s="25" t="s">
        <v>12</v>
      </c>
      <c r="C8" s="25">
        <v>410</v>
      </c>
      <c r="D8" s="29">
        <v>421.21</v>
      </c>
      <c r="E8" s="25">
        <v>274</v>
      </c>
      <c r="F8" s="29">
        <v>290.35000000000002</v>
      </c>
      <c r="G8" s="25">
        <v>31</v>
      </c>
      <c r="H8" s="35">
        <v>152.4</v>
      </c>
      <c r="I8" s="42">
        <f t="shared" si="0"/>
        <v>715</v>
      </c>
      <c r="J8" s="42">
        <f t="shared" si="1"/>
        <v>863.95999999999992</v>
      </c>
    </row>
    <row r="9" spans="1:24">
      <c r="A9" s="26">
        <v>4</v>
      </c>
      <c r="B9" s="26" t="s">
        <v>13</v>
      </c>
      <c r="C9" s="26">
        <v>1728</v>
      </c>
      <c r="D9" s="30">
        <v>2156.77</v>
      </c>
      <c r="E9" s="26">
        <v>498</v>
      </c>
      <c r="F9" s="30">
        <v>806.18</v>
      </c>
      <c r="G9" s="26">
        <v>87</v>
      </c>
      <c r="H9" s="36">
        <v>375.85</v>
      </c>
      <c r="I9" s="12">
        <f t="shared" si="0"/>
        <v>2313</v>
      </c>
      <c r="J9" s="12">
        <f t="shared" si="1"/>
        <v>3338.7999999999997</v>
      </c>
    </row>
    <row r="10" spans="1:24">
      <c r="A10" s="26">
        <v>5</v>
      </c>
      <c r="B10" s="26" t="s">
        <v>14</v>
      </c>
      <c r="C10" s="26">
        <v>1506</v>
      </c>
      <c r="D10" s="30">
        <v>2269.79</v>
      </c>
      <c r="E10" s="26">
        <v>401</v>
      </c>
      <c r="F10" s="30">
        <v>625.48</v>
      </c>
      <c r="G10" s="26">
        <v>148</v>
      </c>
      <c r="H10" s="36">
        <v>253.41</v>
      </c>
      <c r="I10" s="12">
        <f t="shared" si="0"/>
        <v>2055</v>
      </c>
      <c r="J10" s="12">
        <f t="shared" si="1"/>
        <v>3148.68</v>
      </c>
    </row>
    <row r="11" spans="1:24">
      <c r="A11" s="26">
        <v>6</v>
      </c>
      <c r="B11" s="26" t="s">
        <v>15</v>
      </c>
      <c r="C11" s="26">
        <v>816</v>
      </c>
      <c r="D11" s="30">
        <v>863.46</v>
      </c>
      <c r="E11" s="26">
        <v>368</v>
      </c>
      <c r="F11" s="30">
        <v>401.74</v>
      </c>
      <c r="G11" s="26">
        <v>46</v>
      </c>
      <c r="H11" s="36">
        <v>338.08</v>
      </c>
      <c r="I11" s="12">
        <f t="shared" si="0"/>
        <v>1230</v>
      </c>
      <c r="J11" s="12">
        <f t="shared" si="1"/>
        <v>1603.28</v>
      </c>
    </row>
    <row r="12" spans="1:24">
      <c r="A12" s="26">
        <v>7</v>
      </c>
      <c r="B12" s="26" t="s">
        <v>16</v>
      </c>
      <c r="C12" s="26">
        <v>267</v>
      </c>
      <c r="D12" s="30">
        <v>235.8</v>
      </c>
      <c r="E12" s="26">
        <v>158</v>
      </c>
      <c r="F12" s="30">
        <v>175.5</v>
      </c>
      <c r="G12" s="26">
        <v>21</v>
      </c>
      <c r="H12" s="36">
        <v>79.08</v>
      </c>
      <c r="I12" s="12">
        <f t="shared" si="0"/>
        <v>446</v>
      </c>
      <c r="J12" s="12">
        <f t="shared" si="1"/>
        <v>490.38</v>
      </c>
    </row>
    <row r="13" spans="1:24">
      <c r="A13" s="26">
        <v>8</v>
      </c>
      <c r="B13" s="26" t="s">
        <v>17</v>
      </c>
      <c r="C13" s="26">
        <v>1435</v>
      </c>
      <c r="D13" s="30">
        <v>2208.06</v>
      </c>
      <c r="E13" s="26">
        <v>469</v>
      </c>
      <c r="F13" s="30">
        <v>508.7</v>
      </c>
      <c r="G13" s="26">
        <v>148</v>
      </c>
      <c r="H13" s="36">
        <v>530.49</v>
      </c>
      <c r="I13" s="12">
        <f t="shared" si="0"/>
        <v>2052</v>
      </c>
      <c r="J13" s="12">
        <f t="shared" si="1"/>
        <v>3247.25</v>
      </c>
    </row>
    <row r="14" spans="1:24">
      <c r="A14" s="26">
        <v>9</v>
      </c>
      <c r="B14" s="26" t="s">
        <v>18</v>
      </c>
      <c r="C14" s="26">
        <v>299</v>
      </c>
      <c r="D14" s="30">
        <v>315.49</v>
      </c>
      <c r="E14" s="26">
        <v>224</v>
      </c>
      <c r="F14" s="30">
        <v>290.35000000000002</v>
      </c>
      <c r="G14" s="26">
        <v>31</v>
      </c>
      <c r="H14" s="36">
        <v>140.54</v>
      </c>
      <c r="I14" s="12">
        <f t="shared" si="0"/>
        <v>554</v>
      </c>
      <c r="J14" s="12">
        <f t="shared" si="1"/>
        <v>746.38</v>
      </c>
    </row>
    <row r="15" spans="1:24">
      <c r="A15" s="26">
        <v>10</v>
      </c>
      <c r="B15" s="26" t="s">
        <v>19</v>
      </c>
      <c r="C15" s="26">
        <v>14251</v>
      </c>
      <c r="D15" s="30">
        <v>20088.759999999998</v>
      </c>
      <c r="E15" s="26">
        <v>4159</v>
      </c>
      <c r="F15" s="30">
        <v>6212.05</v>
      </c>
      <c r="G15" s="26">
        <v>1142</v>
      </c>
      <c r="H15" s="36">
        <v>2224.9899999999998</v>
      </c>
      <c r="I15" s="12">
        <f t="shared" si="0"/>
        <v>19552</v>
      </c>
      <c r="J15" s="12">
        <f t="shared" si="1"/>
        <v>28525.799999999996</v>
      </c>
    </row>
    <row r="16" spans="1:24">
      <c r="A16" s="26">
        <v>11</v>
      </c>
      <c r="B16" s="26" t="s">
        <v>20</v>
      </c>
      <c r="C16" s="26">
        <v>422</v>
      </c>
      <c r="D16" s="30">
        <v>445.4</v>
      </c>
      <c r="E16" s="26">
        <v>201</v>
      </c>
      <c r="F16" s="30">
        <v>217.2</v>
      </c>
      <c r="G16" s="26">
        <v>12</v>
      </c>
      <c r="H16" s="36">
        <v>151.44999999999999</v>
      </c>
      <c r="I16" s="12">
        <f t="shared" si="0"/>
        <v>635</v>
      </c>
      <c r="J16" s="12">
        <f t="shared" si="1"/>
        <v>814.05</v>
      </c>
    </row>
    <row r="17" spans="1:10">
      <c r="A17" s="26">
        <v>12</v>
      </c>
      <c r="B17" s="26" t="s">
        <v>21</v>
      </c>
      <c r="C17" s="26">
        <v>461</v>
      </c>
      <c r="D17" s="30">
        <v>427.75</v>
      </c>
      <c r="E17" s="26">
        <v>280</v>
      </c>
      <c r="F17" s="30">
        <v>295.35000000000002</v>
      </c>
      <c r="G17" s="26">
        <v>31</v>
      </c>
      <c r="H17" s="36">
        <v>99.85</v>
      </c>
      <c r="I17" s="12">
        <f t="shared" si="0"/>
        <v>772</v>
      </c>
      <c r="J17" s="12">
        <f t="shared" si="1"/>
        <v>822.95</v>
      </c>
    </row>
    <row r="18" spans="1:10">
      <c r="A18" s="468" t="s">
        <v>172</v>
      </c>
      <c r="B18" s="469"/>
      <c r="C18" s="31">
        <v>24216</v>
      </c>
      <c r="D18" s="32">
        <v>32444.2</v>
      </c>
      <c r="E18" s="31">
        <v>7973</v>
      </c>
      <c r="F18" s="32">
        <v>10954.41</v>
      </c>
      <c r="G18" s="31">
        <v>1873</v>
      </c>
      <c r="H18" s="37">
        <v>5088.0600000000004</v>
      </c>
      <c r="I18" s="12">
        <f t="shared" si="0"/>
        <v>34062</v>
      </c>
      <c r="J18" s="12">
        <f t="shared" si="1"/>
        <v>48486.67</v>
      </c>
    </row>
    <row r="19" spans="1:10">
      <c r="A19" s="26">
        <v>1</v>
      </c>
      <c r="B19" s="26" t="s">
        <v>24</v>
      </c>
      <c r="C19" s="26">
        <v>1035</v>
      </c>
      <c r="D19" s="30">
        <v>1135.67</v>
      </c>
      <c r="E19" s="26">
        <v>470</v>
      </c>
      <c r="F19" s="30">
        <v>594.36</v>
      </c>
      <c r="G19" s="26">
        <v>66</v>
      </c>
      <c r="H19" s="36">
        <v>249.3</v>
      </c>
      <c r="I19" s="12">
        <f t="shared" si="0"/>
        <v>1571</v>
      </c>
      <c r="J19" s="12">
        <f t="shared" si="1"/>
        <v>1979.3300000000002</v>
      </c>
    </row>
    <row r="20" spans="1:10">
      <c r="A20" s="26">
        <v>2</v>
      </c>
      <c r="B20" s="26" t="s">
        <v>63</v>
      </c>
      <c r="C20" s="26">
        <v>299</v>
      </c>
      <c r="D20" s="30">
        <v>320.45999999999998</v>
      </c>
      <c r="E20" s="26">
        <v>274</v>
      </c>
      <c r="F20" s="30">
        <v>290.35000000000002</v>
      </c>
      <c r="G20" s="26">
        <v>31</v>
      </c>
      <c r="H20" s="36">
        <v>153.87</v>
      </c>
      <c r="I20" s="12">
        <f t="shared" si="0"/>
        <v>604</v>
      </c>
      <c r="J20" s="12">
        <f t="shared" si="1"/>
        <v>764.68</v>
      </c>
    </row>
    <row r="21" spans="1:10">
      <c r="A21" s="26">
        <v>3</v>
      </c>
      <c r="B21" s="26" t="s">
        <v>25</v>
      </c>
      <c r="C21" s="26">
        <v>1241</v>
      </c>
      <c r="D21" s="30">
        <v>1061.55</v>
      </c>
      <c r="E21" s="26">
        <v>457</v>
      </c>
      <c r="F21" s="30">
        <v>521.9</v>
      </c>
      <c r="G21" s="26">
        <v>71</v>
      </c>
      <c r="H21" s="36">
        <v>145.30000000000001</v>
      </c>
      <c r="I21" s="12">
        <f t="shared" si="0"/>
        <v>1769</v>
      </c>
      <c r="J21" s="12">
        <f t="shared" si="1"/>
        <v>1728.7499999999998</v>
      </c>
    </row>
    <row r="22" spans="1:10">
      <c r="A22" s="26">
        <v>4</v>
      </c>
      <c r="B22" s="26" t="s">
        <v>26</v>
      </c>
      <c r="C22" s="26">
        <v>1017</v>
      </c>
      <c r="D22" s="30">
        <v>1228.81</v>
      </c>
      <c r="E22" s="26">
        <v>467</v>
      </c>
      <c r="F22" s="30">
        <v>561.64</v>
      </c>
      <c r="G22" s="26">
        <v>94</v>
      </c>
      <c r="H22" s="36">
        <v>134.96</v>
      </c>
      <c r="I22" s="12">
        <f t="shared" si="0"/>
        <v>1578</v>
      </c>
      <c r="J22" s="12">
        <f t="shared" si="1"/>
        <v>1925.4099999999999</v>
      </c>
    </row>
    <row r="23" spans="1:10">
      <c r="A23" s="26">
        <v>5</v>
      </c>
      <c r="B23" s="26" t="s">
        <v>27</v>
      </c>
      <c r="C23" s="26">
        <v>466</v>
      </c>
      <c r="D23" s="30">
        <v>498.65</v>
      </c>
      <c r="E23" s="26">
        <v>195</v>
      </c>
      <c r="F23" s="30">
        <v>216.24</v>
      </c>
      <c r="G23" s="26">
        <v>21</v>
      </c>
      <c r="H23" s="36">
        <v>187.43</v>
      </c>
      <c r="I23" s="12">
        <f t="shared" si="0"/>
        <v>682</v>
      </c>
      <c r="J23" s="12">
        <f t="shared" si="1"/>
        <v>902.31999999999994</v>
      </c>
    </row>
    <row r="24" spans="1:10">
      <c r="A24" s="26">
        <v>6</v>
      </c>
      <c r="B24" s="26" t="s">
        <v>28</v>
      </c>
      <c r="C24" s="26">
        <v>461</v>
      </c>
      <c r="D24" s="30">
        <v>402.95</v>
      </c>
      <c r="E24" s="26">
        <v>272</v>
      </c>
      <c r="F24" s="30">
        <v>285.35000000000002</v>
      </c>
      <c r="G24" s="26">
        <v>31</v>
      </c>
      <c r="H24" s="36">
        <v>150.61000000000001</v>
      </c>
      <c r="I24" s="12">
        <f t="shared" si="0"/>
        <v>764</v>
      </c>
      <c r="J24" s="12">
        <f t="shared" si="1"/>
        <v>838.91</v>
      </c>
    </row>
    <row r="25" spans="1:10">
      <c r="A25" s="26">
        <v>7</v>
      </c>
      <c r="B25" s="26" t="s">
        <v>29</v>
      </c>
      <c r="C25" s="26">
        <v>252</v>
      </c>
      <c r="D25" s="30">
        <v>226.74</v>
      </c>
      <c r="E25" s="26">
        <v>169</v>
      </c>
      <c r="F25" s="30">
        <v>186.81</v>
      </c>
      <c r="G25" s="26">
        <v>32</v>
      </c>
      <c r="H25" s="36">
        <v>89.97</v>
      </c>
      <c r="I25" s="12">
        <f t="shared" si="0"/>
        <v>453</v>
      </c>
      <c r="J25" s="12">
        <f t="shared" si="1"/>
        <v>503.52</v>
      </c>
    </row>
    <row r="26" spans="1:10">
      <c r="A26" s="26">
        <v>8</v>
      </c>
      <c r="B26" s="26" t="s">
        <v>30</v>
      </c>
      <c r="C26" s="26">
        <v>309</v>
      </c>
      <c r="D26" s="30">
        <v>317.94</v>
      </c>
      <c r="E26" s="26">
        <v>224</v>
      </c>
      <c r="F26" s="30">
        <v>290.35000000000002</v>
      </c>
      <c r="G26" s="26">
        <v>31</v>
      </c>
      <c r="H26" s="36">
        <v>222.32</v>
      </c>
      <c r="I26" s="12">
        <f t="shared" si="0"/>
        <v>564</v>
      </c>
      <c r="J26" s="12">
        <f t="shared" si="1"/>
        <v>830.6099999999999</v>
      </c>
    </row>
    <row r="27" spans="1:10">
      <c r="A27" s="468" t="s">
        <v>173</v>
      </c>
      <c r="B27" s="469"/>
      <c r="C27" s="31">
        <v>5080</v>
      </c>
      <c r="D27" s="32">
        <v>5192.7700000000004</v>
      </c>
      <c r="E27" s="31">
        <v>2528</v>
      </c>
      <c r="F27" s="32">
        <v>2947</v>
      </c>
      <c r="G27" s="31">
        <v>377</v>
      </c>
      <c r="H27" s="37">
        <v>1333.76</v>
      </c>
      <c r="I27" s="12">
        <f t="shared" si="0"/>
        <v>7985</v>
      </c>
      <c r="J27" s="12">
        <f t="shared" si="1"/>
        <v>9473.5300000000007</v>
      </c>
    </row>
    <row r="28" spans="1:10">
      <c r="A28" s="26">
        <v>1</v>
      </c>
      <c r="B28" s="26" t="s">
        <v>32</v>
      </c>
      <c r="C28" s="26">
        <v>4395</v>
      </c>
      <c r="D28" s="30">
        <v>5267.62</v>
      </c>
      <c r="E28" s="26">
        <v>1550</v>
      </c>
      <c r="F28" s="30">
        <v>2172.27</v>
      </c>
      <c r="G28" s="26">
        <v>608</v>
      </c>
      <c r="H28" s="36">
        <v>662.17</v>
      </c>
      <c r="I28" s="12">
        <f t="shared" si="0"/>
        <v>6553</v>
      </c>
      <c r="J28" s="12">
        <f t="shared" si="1"/>
        <v>8102.0599999999995</v>
      </c>
    </row>
    <row r="29" spans="1:10">
      <c r="A29" s="468" t="s">
        <v>236</v>
      </c>
      <c r="B29" s="469"/>
      <c r="C29" s="31">
        <v>4395</v>
      </c>
      <c r="D29" s="32">
        <v>5267.62</v>
      </c>
      <c r="E29" s="31">
        <v>1550</v>
      </c>
      <c r="F29" s="32">
        <v>2172.27</v>
      </c>
      <c r="G29" s="31">
        <v>608</v>
      </c>
      <c r="H29" s="37">
        <v>662.17</v>
      </c>
      <c r="I29" s="12">
        <f t="shared" si="0"/>
        <v>6553</v>
      </c>
      <c r="J29" s="12">
        <f t="shared" si="1"/>
        <v>8102.0599999999995</v>
      </c>
    </row>
    <row r="30" spans="1:10">
      <c r="A30" s="26">
        <v>1</v>
      </c>
      <c r="B30" s="26" t="s">
        <v>34</v>
      </c>
      <c r="C30" s="26">
        <v>2824</v>
      </c>
      <c r="D30" s="30">
        <v>3607</v>
      </c>
      <c r="E30" s="26">
        <v>593</v>
      </c>
      <c r="F30" s="30">
        <v>585.92999999999995</v>
      </c>
      <c r="G30" s="26">
        <v>329</v>
      </c>
      <c r="H30" s="36">
        <v>295.47000000000003</v>
      </c>
      <c r="I30" s="12">
        <f t="shared" si="0"/>
        <v>3746</v>
      </c>
      <c r="J30" s="12">
        <f t="shared" si="1"/>
        <v>4488.4000000000005</v>
      </c>
    </row>
    <row r="31" spans="1:10">
      <c r="A31" s="468" t="s">
        <v>237</v>
      </c>
      <c r="B31" s="469"/>
      <c r="C31" s="31">
        <f t="shared" ref="C31:F31" si="2">C30</f>
        <v>2824</v>
      </c>
      <c r="D31" s="32">
        <f t="shared" si="2"/>
        <v>3607</v>
      </c>
      <c r="E31" s="31">
        <f t="shared" si="2"/>
        <v>593</v>
      </c>
      <c r="F31" s="32">
        <f t="shared" si="2"/>
        <v>585.92999999999995</v>
      </c>
      <c r="G31" s="31">
        <f>G30</f>
        <v>329</v>
      </c>
      <c r="H31" s="37">
        <f>H30</f>
        <v>295.47000000000003</v>
      </c>
      <c r="I31" s="12">
        <f t="shared" si="0"/>
        <v>3746</v>
      </c>
      <c r="J31" s="12">
        <f t="shared" si="1"/>
        <v>4488.4000000000005</v>
      </c>
    </row>
    <row r="32" spans="1:10">
      <c r="A32" s="468" t="s">
        <v>178</v>
      </c>
      <c r="B32" s="469"/>
      <c r="C32" s="31">
        <v>36515</v>
      </c>
      <c r="D32" s="32">
        <v>46511.59</v>
      </c>
      <c r="E32" s="31">
        <v>12644</v>
      </c>
      <c r="F32" s="32">
        <v>16659.61</v>
      </c>
      <c r="G32" s="31">
        <v>3187</v>
      </c>
      <c r="H32" s="37">
        <v>7379.46</v>
      </c>
      <c r="I32" s="12">
        <f t="shared" si="0"/>
        <v>52346</v>
      </c>
      <c r="J32" s="12">
        <f t="shared" si="1"/>
        <v>70550.66</v>
      </c>
    </row>
  </sheetData>
  <mergeCells count="14">
    <mergeCell ref="A18:B18"/>
    <mergeCell ref="A32:B32"/>
    <mergeCell ref="C4:D4"/>
    <mergeCell ref="E4:F4"/>
    <mergeCell ref="G4:H4"/>
    <mergeCell ref="A27:B27"/>
    <mergeCell ref="A29:B29"/>
    <mergeCell ref="A31:B31"/>
    <mergeCell ref="A1:J1"/>
    <mergeCell ref="A2:J2"/>
    <mergeCell ref="A3:J3"/>
    <mergeCell ref="A4:A5"/>
    <mergeCell ref="B4:B5"/>
    <mergeCell ref="I4:J4"/>
  </mergeCells>
  <printOptions gridLines="1"/>
  <pageMargins left="0.71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A33"/>
  <sheetViews>
    <sheetView zoomScale="88" zoomScaleNormal="88" workbookViewId="0">
      <selection sqref="A1:AA33"/>
    </sheetView>
  </sheetViews>
  <sheetFormatPr defaultRowHeight="15"/>
  <cols>
    <col min="1" max="1" width="4.85546875" customWidth="1"/>
    <col min="2" max="2" width="8.140625" customWidth="1"/>
    <col min="3" max="3" width="6" customWidth="1"/>
    <col min="4" max="4" width="7.140625" bestFit="1" customWidth="1"/>
    <col min="5" max="5" width="10.28515625" bestFit="1" customWidth="1"/>
    <col min="6" max="6" width="5.85546875" customWidth="1"/>
    <col min="7" max="7" width="9" bestFit="1" customWidth="1"/>
    <col min="8" max="9" width="6.5703125" bestFit="1" customWidth="1"/>
    <col min="10" max="10" width="7.140625" bestFit="1" customWidth="1"/>
    <col min="11" max="11" width="10.28515625" bestFit="1" customWidth="1"/>
    <col min="12" max="12" width="6" bestFit="1" customWidth="1"/>
    <col min="13" max="13" width="10.28515625" bestFit="1" customWidth="1"/>
    <col min="14" max="14" width="7.85546875" bestFit="1" customWidth="1"/>
    <col min="15" max="15" width="9" bestFit="1" customWidth="1"/>
    <col min="16" max="16" width="6" bestFit="1" customWidth="1"/>
    <col min="17" max="17" width="9" bestFit="1" customWidth="1"/>
    <col min="18" max="18" width="4.7109375" bestFit="1" customWidth="1"/>
    <col min="19" max="20" width="7.85546875" bestFit="1" customWidth="1"/>
    <col min="21" max="21" width="6.5703125" bestFit="1" customWidth="1"/>
    <col min="22" max="22" width="7.140625" bestFit="1" customWidth="1"/>
    <col min="23" max="23" width="10.28515625" bestFit="1" customWidth="1"/>
    <col min="24" max="24" width="6" bestFit="1" customWidth="1"/>
    <col min="25" max="25" width="10.28515625" bestFit="1" customWidth="1"/>
    <col min="26" max="26" width="7.85546875" bestFit="1" customWidth="1"/>
    <col min="27" max="27" width="9" bestFit="1" customWidth="1"/>
  </cols>
  <sheetData>
    <row r="1" spans="1:27" ht="27" customHeight="1">
      <c r="A1" s="482">
        <v>22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4"/>
    </row>
    <row r="2" spans="1:27" ht="31.5">
      <c r="A2" s="473" t="s">
        <v>257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5"/>
    </row>
    <row r="3" spans="1:27" ht="31.5">
      <c r="A3" s="476" t="s">
        <v>246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8"/>
    </row>
    <row r="4" spans="1:27" ht="24.75" customHeight="1">
      <c r="A4" s="479" t="s">
        <v>0</v>
      </c>
      <c r="B4" s="480" t="s">
        <v>191</v>
      </c>
      <c r="C4" s="479" t="s">
        <v>247</v>
      </c>
      <c r="D4" s="481" t="s">
        <v>248</v>
      </c>
      <c r="E4" s="481"/>
      <c r="F4" s="481"/>
      <c r="G4" s="481"/>
      <c r="H4" s="481"/>
      <c r="I4" s="481"/>
      <c r="J4" s="481" t="s">
        <v>249</v>
      </c>
      <c r="K4" s="481"/>
      <c r="L4" s="481"/>
      <c r="M4" s="481"/>
      <c r="N4" s="481"/>
      <c r="O4" s="481"/>
      <c r="P4" s="481" t="s">
        <v>243</v>
      </c>
      <c r="Q4" s="481"/>
      <c r="R4" s="481"/>
      <c r="S4" s="481"/>
      <c r="T4" s="481"/>
      <c r="U4" s="481"/>
      <c r="V4" s="481" t="s">
        <v>244</v>
      </c>
      <c r="W4" s="481"/>
      <c r="X4" s="481"/>
      <c r="Y4" s="481"/>
      <c r="Z4" s="481"/>
      <c r="AA4" s="481"/>
    </row>
    <row r="5" spans="1:27" ht="19.5" customHeight="1">
      <c r="A5" s="479"/>
      <c r="B5" s="480"/>
      <c r="C5" s="479"/>
      <c r="D5" s="472" t="s">
        <v>250</v>
      </c>
      <c r="E5" s="472"/>
      <c r="F5" s="472" t="s">
        <v>251</v>
      </c>
      <c r="G5" s="472"/>
      <c r="H5" s="472" t="s">
        <v>252</v>
      </c>
      <c r="I5" s="472"/>
      <c r="J5" s="472" t="s">
        <v>250</v>
      </c>
      <c r="K5" s="472"/>
      <c r="L5" s="472" t="s">
        <v>251</v>
      </c>
      <c r="M5" s="472"/>
      <c r="N5" s="472" t="s">
        <v>252</v>
      </c>
      <c r="O5" s="472"/>
      <c r="P5" s="472" t="s">
        <v>250</v>
      </c>
      <c r="Q5" s="472"/>
      <c r="R5" s="472" t="s">
        <v>251</v>
      </c>
      <c r="S5" s="472"/>
      <c r="T5" s="472" t="s">
        <v>252</v>
      </c>
      <c r="U5" s="472"/>
      <c r="V5" s="472" t="s">
        <v>250</v>
      </c>
      <c r="W5" s="472"/>
      <c r="X5" s="472" t="s">
        <v>251</v>
      </c>
      <c r="Y5" s="472"/>
      <c r="Z5" s="472" t="s">
        <v>252</v>
      </c>
      <c r="AA5" s="472"/>
    </row>
    <row r="6" spans="1:27">
      <c r="A6" s="479"/>
      <c r="B6" s="480"/>
      <c r="C6" s="479"/>
      <c r="D6" s="249" t="s">
        <v>238</v>
      </c>
      <c r="E6" s="249" t="s">
        <v>240</v>
      </c>
      <c r="F6" s="249" t="s">
        <v>238</v>
      </c>
      <c r="G6" s="249" t="s">
        <v>240</v>
      </c>
      <c r="H6" s="249" t="s">
        <v>238</v>
      </c>
      <c r="I6" s="249" t="s">
        <v>240</v>
      </c>
      <c r="J6" s="249" t="s">
        <v>238</v>
      </c>
      <c r="K6" s="249" t="s">
        <v>240</v>
      </c>
      <c r="L6" s="249" t="s">
        <v>238</v>
      </c>
      <c r="M6" s="249" t="s">
        <v>240</v>
      </c>
      <c r="N6" s="249" t="s">
        <v>238</v>
      </c>
      <c r="O6" s="249" t="s">
        <v>240</v>
      </c>
      <c r="P6" s="249" t="s">
        <v>238</v>
      </c>
      <c r="Q6" s="249" t="s">
        <v>240</v>
      </c>
      <c r="R6" s="249" t="s">
        <v>238</v>
      </c>
      <c r="S6" s="249" t="s">
        <v>240</v>
      </c>
      <c r="T6" s="249" t="s">
        <v>238</v>
      </c>
      <c r="U6" s="249" t="s">
        <v>240</v>
      </c>
      <c r="V6" s="249" t="s">
        <v>238</v>
      </c>
      <c r="W6" s="249" t="s">
        <v>240</v>
      </c>
      <c r="X6" s="249" t="s">
        <v>238</v>
      </c>
      <c r="Y6" s="249" t="s">
        <v>240</v>
      </c>
      <c r="Z6" s="249" t="s">
        <v>238</v>
      </c>
      <c r="AA6" s="249" t="s">
        <v>240</v>
      </c>
    </row>
    <row r="7" spans="1:27">
      <c r="A7" s="250">
        <v>1</v>
      </c>
      <c r="B7" s="251" t="s">
        <v>10</v>
      </c>
      <c r="C7" s="252">
        <v>6</v>
      </c>
      <c r="D7" s="172">
        <f>'[1]ACP Target AGRI'!W6</f>
        <v>1161</v>
      </c>
      <c r="E7" s="172">
        <f>'[1]ACP Target AGRI'!X6</f>
        <v>1248.19</v>
      </c>
      <c r="F7" s="172">
        <v>5</v>
      </c>
      <c r="G7" s="173">
        <v>19.79</v>
      </c>
      <c r="H7" s="173">
        <f t="shared" ref="H7:H18" si="0">F7/D7*100</f>
        <v>0.4306632213608958</v>
      </c>
      <c r="I7" s="173">
        <f t="shared" ref="I7:I18" si="1">G7/E7*100</f>
        <v>1.5854957979153812</v>
      </c>
      <c r="J7" s="172">
        <f>'[1]ACP Target MSME'!U6</f>
        <v>451</v>
      </c>
      <c r="K7" s="172">
        <f>'[1]ACP Target MSME'!V6</f>
        <v>593.42999999999995</v>
      </c>
      <c r="L7" s="172">
        <v>48</v>
      </c>
      <c r="M7" s="173">
        <v>1000.22</v>
      </c>
      <c r="N7" s="173">
        <f>L7/J7*100</f>
        <v>10.643015521064301</v>
      </c>
      <c r="O7" s="173">
        <f>M7/K7*100</f>
        <v>168.54894427312405</v>
      </c>
      <c r="P7" s="172">
        <f>'[1]ACP Target OPS'!Q6</f>
        <v>81</v>
      </c>
      <c r="Q7" s="172">
        <f>'[1]ACP Target OPS'!R6</f>
        <v>588.98</v>
      </c>
      <c r="R7" s="172">
        <v>4</v>
      </c>
      <c r="S7" s="172">
        <v>45</v>
      </c>
      <c r="T7" s="173">
        <f>R7/P7*100</f>
        <v>4.9382716049382713</v>
      </c>
      <c r="U7" s="173">
        <f>S7/Q7*100</f>
        <v>7.6403273455804941</v>
      </c>
      <c r="V7" s="172">
        <f>D7+J7+P7</f>
        <v>1693</v>
      </c>
      <c r="W7" s="173">
        <f>E7+K7+Q7</f>
        <v>2430.6</v>
      </c>
      <c r="X7" s="172">
        <f>F7+L7+R7</f>
        <v>57</v>
      </c>
      <c r="Y7" s="173">
        <f>G7+M7+S7</f>
        <v>1065.01</v>
      </c>
      <c r="Z7" s="173">
        <f>X7/V7*100</f>
        <v>3.3668044890726523</v>
      </c>
      <c r="AA7" s="173">
        <f>Y7/W7*100</f>
        <v>43.816753065086814</v>
      </c>
    </row>
    <row r="8" spans="1:27">
      <c r="A8" s="253">
        <v>2</v>
      </c>
      <c r="B8" s="251" t="s">
        <v>11</v>
      </c>
      <c r="C8" s="252">
        <v>5</v>
      </c>
      <c r="D8" s="172">
        <f>'[1]ACP Target AGRI'!W7</f>
        <v>1460</v>
      </c>
      <c r="E8" s="173">
        <f>'[1]ACP Target AGRI'!X7</f>
        <v>1763.52</v>
      </c>
      <c r="F8" s="172">
        <v>3</v>
      </c>
      <c r="G8" s="173">
        <v>18</v>
      </c>
      <c r="H8" s="173">
        <f t="shared" si="0"/>
        <v>0.20547945205479451</v>
      </c>
      <c r="I8" s="173">
        <f t="shared" si="1"/>
        <v>1.0206859009254219</v>
      </c>
      <c r="J8" s="172">
        <f>'[1]ACP Target MSME'!U7</f>
        <v>490</v>
      </c>
      <c r="K8" s="173">
        <f>'[1]ACP Target MSME'!V7</f>
        <v>538.08000000000004</v>
      </c>
      <c r="L8" s="172">
        <v>123</v>
      </c>
      <c r="M8" s="173">
        <v>154.85</v>
      </c>
      <c r="N8" s="173">
        <f t="shared" ref="N8:O33" si="2">L8/J8*100</f>
        <v>25.102040816326532</v>
      </c>
      <c r="O8" s="173">
        <f t="shared" si="2"/>
        <v>28.778248587570619</v>
      </c>
      <c r="P8" s="172">
        <f>'[1]ACP Target OPS'!Q7</f>
        <v>95</v>
      </c>
      <c r="Q8" s="173">
        <f>'[1]ACP Target OPS'!R7</f>
        <v>152.94</v>
      </c>
      <c r="R8" s="172">
        <v>0</v>
      </c>
      <c r="S8" s="172">
        <v>0</v>
      </c>
      <c r="T8" s="173">
        <f t="shared" ref="T8:U33" si="3">R8/P8*100</f>
        <v>0</v>
      </c>
      <c r="U8" s="173">
        <f t="shared" si="3"/>
        <v>0</v>
      </c>
      <c r="V8" s="172">
        <f t="shared" ref="V8:Y33" si="4">D8+J8+P8</f>
        <v>2045</v>
      </c>
      <c r="W8" s="173">
        <f t="shared" si="4"/>
        <v>2454.54</v>
      </c>
      <c r="X8" s="172">
        <f t="shared" ref="X8:X18" si="5">F8+L8+R8</f>
        <v>126</v>
      </c>
      <c r="Y8" s="173">
        <f t="shared" ref="Y8:Y18" si="6">G8+M8+S8</f>
        <v>172.85</v>
      </c>
      <c r="Z8" s="173">
        <f t="shared" ref="Z8:AA33" si="7">X8/V8*100</f>
        <v>6.1613691931540346</v>
      </c>
      <c r="AA8" s="173">
        <f t="shared" si="7"/>
        <v>7.0420526860430055</v>
      </c>
    </row>
    <row r="9" spans="1:27">
      <c r="A9" s="254">
        <v>3</v>
      </c>
      <c r="B9" s="255" t="s">
        <v>12</v>
      </c>
      <c r="C9" s="256">
        <v>1</v>
      </c>
      <c r="D9" s="257">
        <f>'[1]ACP Target AGRI'!W8</f>
        <v>410</v>
      </c>
      <c r="E9" s="258">
        <f>'[1]ACP Target AGRI'!X8</f>
        <v>421.21</v>
      </c>
      <c r="F9" s="257">
        <v>0</v>
      </c>
      <c r="G9" s="258">
        <v>0</v>
      </c>
      <c r="H9" s="258">
        <f t="shared" si="0"/>
        <v>0</v>
      </c>
      <c r="I9" s="258">
        <f t="shared" si="1"/>
        <v>0</v>
      </c>
      <c r="J9" s="257">
        <f>'[1]ACP Target MSME'!U8</f>
        <v>274</v>
      </c>
      <c r="K9" s="258">
        <f>'[1]ACP Target MSME'!V8</f>
        <v>290.35000000000002</v>
      </c>
      <c r="L9" s="257">
        <v>65</v>
      </c>
      <c r="M9" s="258">
        <v>419.53</v>
      </c>
      <c r="N9" s="258">
        <f t="shared" si="2"/>
        <v>23.722627737226276</v>
      </c>
      <c r="O9" s="258">
        <f t="shared" si="2"/>
        <v>144.49113139314619</v>
      </c>
      <c r="P9" s="257">
        <f>'[1]ACP Target OPS'!Q8</f>
        <v>31</v>
      </c>
      <c r="Q9" s="258">
        <f>'[1]ACP Target OPS'!R8</f>
        <v>152.4</v>
      </c>
      <c r="R9" s="257">
        <v>3</v>
      </c>
      <c r="S9" s="257">
        <v>140.5</v>
      </c>
      <c r="T9" s="258">
        <f t="shared" si="3"/>
        <v>9.67741935483871</v>
      </c>
      <c r="U9" s="258">
        <f t="shared" si="3"/>
        <v>92.191601049868765</v>
      </c>
      <c r="V9" s="257">
        <f t="shared" si="4"/>
        <v>715</v>
      </c>
      <c r="W9" s="258">
        <f t="shared" si="4"/>
        <v>863.95999999999992</v>
      </c>
      <c r="X9" s="257">
        <f t="shared" si="5"/>
        <v>68</v>
      </c>
      <c r="Y9" s="258">
        <f t="shared" si="6"/>
        <v>560.03</v>
      </c>
      <c r="Z9" s="258">
        <f t="shared" si="7"/>
        <v>9.51048951048951</v>
      </c>
      <c r="AA9" s="258">
        <f t="shared" si="7"/>
        <v>64.821288022593635</v>
      </c>
    </row>
    <row r="10" spans="1:27">
      <c r="A10" s="254">
        <v>4</v>
      </c>
      <c r="B10" s="254" t="s">
        <v>13</v>
      </c>
      <c r="C10" s="252">
        <v>10</v>
      </c>
      <c r="D10" s="172">
        <f>'[1]ACP Target AGRI'!W9</f>
        <v>1728</v>
      </c>
      <c r="E10" s="173">
        <f>'[1]ACP Target AGRI'!X9</f>
        <v>2156.77</v>
      </c>
      <c r="F10" s="172">
        <v>53</v>
      </c>
      <c r="G10" s="173">
        <v>48.849999999999994</v>
      </c>
      <c r="H10" s="173">
        <f t="shared" si="0"/>
        <v>3.0671296296296298</v>
      </c>
      <c r="I10" s="173">
        <f t="shared" si="1"/>
        <v>2.2649610296879126</v>
      </c>
      <c r="J10" s="172">
        <f>'[1]ACP Target MSME'!U9</f>
        <v>498</v>
      </c>
      <c r="K10" s="173">
        <f>'[1]ACP Target MSME'!V9</f>
        <v>806.18</v>
      </c>
      <c r="L10" s="172">
        <v>281</v>
      </c>
      <c r="M10" s="173">
        <v>887.51</v>
      </c>
      <c r="N10" s="173">
        <f t="shared" si="2"/>
        <v>56.425702811244982</v>
      </c>
      <c r="O10" s="173">
        <f t="shared" si="2"/>
        <v>110.08831774541665</v>
      </c>
      <c r="P10" s="172">
        <f>'[1]ACP Target OPS'!Q9</f>
        <v>87</v>
      </c>
      <c r="Q10" s="173">
        <f>'[1]ACP Target OPS'!R9</f>
        <v>375.85</v>
      </c>
      <c r="R10" s="172">
        <v>10</v>
      </c>
      <c r="S10" s="172">
        <v>21.8</v>
      </c>
      <c r="T10" s="173">
        <f t="shared" si="3"/>
        <v>11.494252873563218</v>
      </c>
      <c r="U10" s="173">
        <f t="shared" si="3"/>
        <v>5.8001862445124379</v>
      </c>
      <c r="V10" s="172">
        <f t="shared" si="4"/>
        <v>2313</v>
      </c>
      <c r="W10" s="173">
        <f t="shared" si="4"/>
        <v>3338.7999999999997</v>
      </c>
      <c r="X10" s="172">
        <f t="shared" si="5"/>
        <v>344</v>
      </c>
      <c r="Y10" s="173">
        <f t="shared" si="6"/>
        <v>958.16</v>
      </c>
      <c r="Z10" s="173">
        <f t="shared" si="7"/>
        <v>14.87246000864678</v>
      </c>
      <c r="AA10" s="173">
        <f t="shared" si="7"/>
        <v>28.697735713429978</v>
      </c>
    </row>
    <row r="11" spans="1:27">
      <c r="A11" s="254">
        <v>5</v>
      </c>
      <c r="B11" s="254" t="s">
        <v>14</v>
      </c>
      <c r="C11" s="252">
        <v>8</v>
      </c>
      <c r="D11" s="172">
        <f>'[1]ACP Target AGRI'!W10</f>
        <v>1506</v>
      </c>
      <c r="E11" s="173">
        <f>'[1]ACP Target AGRI'!X10</f>
        <v>2269.79</v>
      </c>
      <c r="F11" s="172">
        <v>112</v>
      </c>
      <c r="G11" s="173">
        <v>246.62</v>
      </c>
      <c r="H11" s="173">
        <f t="shared" si="0"/>
        <v>7.4369189907038518</v>
      </c>
      <c r="I11" s="173">
        <f t="shared" si="1"/>
        <v>10.865322342595571</v>
      </c>
      <c r="J11" s="172">
        <f>'[1]ACP Target MSME'!U10</f>
        <v>401</v>
      </c>
      <c r="K11" s="173">
        <f>'[1]ACP Target MSME'!V10</f>
        <v>625.48</v>
      </c>
      <c r="L11" s="172">
        <v>503</v>
      </c>
      <c r="M11" s="173">
        <v>950.82</v>
      </c>
      <c r="N11" s="173">
        <f t="shared" si="2"/>
        <v>125.4364089775561</v>
      </c>
      <c r="O11" s="173">
        <f t="shared" si="2"/>
        <v>152.01445290017267</v>
      </c>
      <c r="P11" s="172">
        <f>'[1]ACP Target OPS'!Q10</f>
        <v>148</v>
      </c>
      <c r="Q11" s="173">
        <f>'[1]ACP Target OPS'!R10</f>
        <v>253.41</v>
      </c>
      <c r="R11" s="172">
        <v>1</v>
      </c>
      <c r="S11" s="172">
        <v>16.66</v>
      </c>
      <c r="T11" s="173">
        <f t="shared" si="3"/>
        <v>0.67567567567567566</v>
      </c>
      <c r="U11" s="173">
        <f t="shared" si="3"/>
        <v>6.5743261907580601</v>
      </c>
      <c r="V11" s="172">
        <f t="shared" si="4"/>
        <v>2055</v>
      </c>
      <c r="W11" s="173">
        <f t="shared" si="4"/>
        <v>3148.68</v>
      </c>
      <c r="X11" s="172">
        <f t="shared" si="5"/>
        <v>616</v>
      </c>
      <c r="Y11" s="173">
        <f t="shared" si="6"/>
        <v>1214.1000000000001</v>
      </c>
      <c r="Z11" s="173">
        <f t="shared" si="7"/>
        <v>29.97566909975669</v>
      </c>
      <c r="AA11" s="173">
        <f t="shared" si="7"/>
        <v>38.559015206372202</v>
      </c>
    </row>
    <row r="12" spans="1:27">
      <c r="A12" s="259">
        <v>6</v>
      </c>
      <c r="B12" s="259" t="s">
        <v>15</v>
      </c>
      <c r="C12" s="260">
        <v>3</v>
      </c>
      <c r="D12" s="161">
        <f>'[1]ACP Target AGRI'!W11</f>
        <v>816</v>
      </c>
      <c r="E12" s="261">
        <f>'[1]ACP Target AGRI'!X11</f>
        <v>863.46</v>
      </c>
      <c r="F12" s="161">
        <v>5</v>
      </c>
      <c r="G12" s="261">
        <v>8.0500000000000007</v>
      </c>
      <c r="H12" s="261">
        <f t="shared" si="0"/>
        <v>0.61274509803921573</v>
      </c>
      <c r="I12" s="261">
        <f t="shared" si="1"/>
        <v>0.93229564774280227</v>
      </c>
      <c r="J12" s="161">
        <f>'[1]ACP Target MSME'!U11</f>
        <v>368</v>
      </c>
      <c r="K12" s="261">
        <f>'[1]ACP Target MSME'!V11</f>
        <v>401.74</v>
      </c>
      <c r="L12" s="161">
        <v>173</v>
      </c>
      <c r="M12" s="261">
        <v>617.81000000000006</v>
      </c>
      <c r="N12" s="261">
        <f t="shared" si="2"/>
        <v>47.010869565217391</v>
      </c>
      <c r="O12" s="261">
        <f t="shared" si="2"/>
        <v>153.78354159406581</v>
      </c>
      <c r="P12" s="161">
        <f>'[1]ACP Target OPS'!Q11</f>
        <v>46</v>
      </c>
      <c r="Q12" s="261">
        <f>'[1]ACP Target OPS'!R11</f>
        <v>338.08</v>
      </c>
      <c r="R12" s="161">
        <v>0</v>
      </c>
      <c r="S12" s="161">
        <v>0</v>
      </c>
      <c r="T12" s="261">
        <f t="shared" si="3"/>
        <v>0</v>
      </c>
      <c r="U12" s="261">
        <f t="shared" si="3"/>
        <v>0</v>
      </c>
      <c r="V12" s="161">
        <f t="shared" si="4"/>
        <v>1230</v>
      </c>
      <c r="W12" s="261">
        <f t="shared" si="4"/>
        <v>1603.28</v>
      </c>
      <c r="X12" s="161">
        <f t="shared" si="5"/>
        <v>178</v>
      </c>
      <c r="Y12" s="261">
        <f t="shared" si="6"/>
        <v>625.86</v>
      </c>
      <c r="Z12" s="261">
        <f t="shared" si="7"/>
        <v>14.471544715447154</v>
      </c>
      <c r="AA12" s="261">
        <f t="shared" si="7"/>
        <v>39.036225737238659</v>
      </c>
    </row>
    <row r="13" spans="1:27">
      <c r="A13" s="254">
        <v>7</v>
      </c>
      <c r="B13" s="254" t="s">
        <v>16</v>
      </c>
      <c r="C13" s="252">
        <v>1</v>
      </c>
      <c r="D13" s="172">
        <f>'[1]ACP Target AGRI'!W12</f>
        <v>267</v>
      </c>
      <c r="E13" s="173">
        <f>'[1]ACP Target AGRI'!X12</f>
        <v>235.8</v>
      </c>
      <c r="F13" s="172">
        <v>4</v>
      </c>
      <c r="G13" s="173">
        <v>6.4</v>
      </c>
      <c r="H13" s="173">
        <f t="shared" si="0"/>
        <v>1.4981273408239701</v>
      </c>
      <c r="I13" s="173">
        <f t="shared" si="1"/>
        <v>2.7141645462256148</v>
      </c>
      <c r="J13" s="172">
        <f>'[1]ACP Target MSME'!U12</f>
        <v>158</v>
      </c>
      <c r="K13" s="173">
        <f>'[1]ACP Target MSME'!V12</f>
        <v>175.5</v>
      </c>
      <c r="L13" s="172">
        <v>27</v>
      </c>
      <c r="M13" s="173">
        <v>95.59</v>
      </c>
      <c r="N13" s="173">
        <f t="shared" si="2"/>
        <v>17.088607594936708</v>
      </c>
      <c r="O13" s="173">
        <f t="shared" si="2"/>
        <v>54.467236467236468</v>
      </c>
      <c r="P13" s="172">
        <f>'[1]ACP Target OPS'!Q12</f>
        <v>21</v>
      </c>
      <c r="Q13" s="173">
        <f>'[1]ACP Target OPS'!R12</f>
        <v>79.08</v>
      </c>
      <c r="R13" s="172">
        <v>3</v>
      </c>
      <c r="S13" s="172">
        <v>45</v>
      </c>
      <c r="T13" s="173">
        <f t="shared" si="3"/>
        <v>14.285714285714285</v>
      </c>
      <c r="U13" s="173">
        <f t="shared" si="3"/>
        <v>56.904400606980275</v>
      </c>
      <c r="V13" s="172">
        <f t="shared" si="4"/>
        <v>446</v>
      </c>
      <c r="W13" s="173">
        <f t="shared" si="4"/>
        <v>490.38</v>
      </c>
      <c r="X13" s="172">
        <f t="shared" si="5"/>
        <v>34</v>
      </c>
      <c r="Y13" s="173">
        <f t="shared" si="6"/>
        <v>146.99</v>
      </c>
      <c r="Z13" s="173">
        <f t="shared" si="7"/>
        <v>7.623318385650224</v>
      </c>
      <c r="AA13" s="173">
        <f t="shared" si="7"/>
        <v>29.974713487499493</v>
      </c>
    </row>
    <row r="14" spans="1:27">
      <c r="A14" s="254">
        <v>8</v>
      </c>
      <c r="B14" s="254" t="s">
        <v>17</v>
      </c>
      <c r="C14" s="252">
        <v>8</v>
      </c>
      <c r="D14" s="172">
        <f>'[1]ACP Target AGRI'!W13</f>
        <v>1435</v>
      </c>
      <c r="E14" s="173">
        <f>'[1]ACP Target AGRI'!X13</f>
        <v>2208.06</v>
      </c>
      <c r="F14" s="172">
        <v>4</v>
      </c>
      <c r="G14" s="173">
        <v>2.4</v>
      </c>
      <c r="H14" s="173">
        <f t="shared" si="0"/>
        <v>0.27874564459930312</v>
      </c>
      <c r="I14" s="173">
        <f t="shared" si="1"/>
        <v>0.1086926985679737</v>
      </c>
      <c r="J14" s="172">
        <f>'[1]ACP Target MSME'!U13</f>
        <v>469</v>
      </c>
      <c r="K14" s="173">
        <f>'[1]ACP Target MSME'!V13</f>
        <v>508.7</v>
      </c>
      <c r="L14" s="172">
        <v>255</v>
      </c>
      <c r="M14" s="173">
        <v>736.6</v>
      </c>
      <c r="N14" s="173">
        <f t="shared" si="2"/>
        <v>54.371002132196168</v>
      </c>
      <c r="O14" s="173">
        <f t="shared" si="2"/>
        <v>144.8004717908394</v>
      </c>
      <c r="P14" s="172">
        <f>'[1]ACP Target OPS'!Q13</f>
        <v>148</v>
      </c>
      <c r="Q14" s="173">
        <f>'[1]ACP Target OPS'!R13</f>
        <v>530.49</v>
      </c>
      <c r="R14" s="172">
        <v>3</v>
      </c>
      <c r="S14" s="172">
        <v>48.45</v>
      </c>
      <c r="T14" s="173">
        <f t="shared" si="3"/>
        <v>2.0270270270270272</v>
      </c>
      <c r="U14" s="173">
        <f t="shared" si="3"/>
        <v>9.1330656562800421</v>
      </c>
      <c r="V14" s="172">
        <f t="shared" si="4"/>
        <v>2052</v>
      </c>
      <c r="W14" s="173">
        <f t="shared" si="4"/>
        <v>3247.25</v>
      </c>
      <c r="X14" s="172">
        <f t="shared" si="5"/>
        <v>262</v>
      </c>
      <c r="Y14" s="173">
        <f t="shared" si="6"/>
        <v>787.45</v>
      </c>
      <c r="Z14" s="173">
        <f t="shared" si="7"/>
        <v>12.768031189083819</v>
      </c>
      <c r="AA14" s="173">
        <f t="shared" si="7"/>
        <v>24.249749788282394</v>
      </c>
    </row>
    <row r="15" spans="1:27">
      <c r="A15" s="254">
        <v>9</v>
      </c>
      <c r="B15" s="254" t="s">
        <v>18</v>
      </c>
      <c r="C15" s="252">
        <v>1</v>
      </c>
      <c r="D15" s="172">
        <f>'[1]ACP Target AGRI'!W14</f>
        <v>299</v>
      </c>
      <c r="E15" s="173">
        <f>'[1]ACP Target AGRI'!X14</f>
        <v>315.49</v>
      </c>
      <c r="F15" s="172">
        <v>0</v>
      </c>
      <c r="G15" s="173">
        <v>0</v>
      </c>
      <c r="H15" s="173">
        <f t="shared" si="0"/>
        <v>0</v>
      </c>
      <c r="I15" s="173">
        <f t="shared" si="1"/>
        <v>0</v>
      </c>
      <c r="J15" s="172">
        <f>'[1]ACP Target MSME'!U14</f>
        <v>224</v>
      </c>
      <c r="K15" s="173">
        <f>'[1]ACP Target MSME'!V14</f>
        <v>290.35000000000002</v>
      </c>
      <c r="L15" s="172">
        <v>62</v>
      </c>
      <c r="M15" s="173">
        <v>50.769999999999996</v>
      </c>
      <c r="N15" s="173">
        <f t="shared" si="2"/>
        <v>27.678571428571431</v>
      </c>
      <c r="O15" s="173">
        <f t="shared" si="2"/>
        <v>17.485793008438087</v>
      </c>
      <c r="P15" s="172">
        <f>'[1]ACP Target OPS'!Q14</f>
        <v>31</v>
      </c>
      <c r="Q15" s="173">
        <f>'[1]ACP Target OPS'!R14</f>
        <v>140.54</v>
      </c>
      <c r="R15" s="172">
        <v>1</v>
      </c>
      <c r="S15" s="172">
        <v>7.85</v>
      </c>
      <c r="T15" s="173">
        <f t="shared" si="3"/>
        <v>3.225806451612903</v>
      </c>
      <c r="U15" s="173">
        <f t="shared" si="3"/>
        <v>5.5855984061477164</v>
      </c>
      <c r="V15" s="172">
        <f t="shared" si="4"/>
        <v>554</v>
      </c>
      <c r="W15" s="173">
        <f t="shared" si="4"/>
        <v>746.38</v>
      </c>
      <c r="X15" s="172">
        <f t="shared" si="5"/>
        <v>63</v>
      </c>
      <c r="Y15" s="173">
        <f t="shared" si="6"/>
        <v>58.62</v>
      </c>
      <c r="Z15" s="173">
        <f t="shared" si="7"/>
        <v>11.371841155234657</v>
      </c>
      <c r="AA15" s="173">
        <f t="shared" si="7"/>
        <v>7.8539081968970219</v>
      </c>
    </row>
    <row r="16" spans="1:27">
      <c r="A16" s="259">
        <v>10</v>
      </c>
      <c r="B16" s="259" t="s">
        <v>19</v>
      </c>
      <c r="C16" s="260">
        <v>64</v>
      </c>
      <c r="D16" s="161">
        <f>'[1]ACP Target AGRI'!W15</f>
        <v>14251</v>
      </c>
      <c r="E16" s="261">
        <f>'[1]ACP Target AGRI'!X15</f>
        <v>20088.759999999998</v>
      </c>
      <c r="F16" s="161">
        <v>1172</v>
      </c>
      <c r="G16" s="261">
        <v>729.20999999999992</v>
      </c>
      <c r="H16" s="261">
        <f t="shared" si="0"/>
        <v>8.2239842818047855</v>
      </c>
      <c r="I16" s="261">
        <f t="shared" si="1"/>
        <v>3.6299403248383677</v>
      </c>
      <c r="J16" s="161">
        <f>'[1]ACP Target MSME'!U15</f>
        <v>4159</v>
      </c>
      <c r="K16" s="261">
        <f>'[1]ACP Target MSME'!V15</f>
        <v>6212.05</v>
      </c>
      <c r="L16" s="161">
        <v>1491</v>
      </c>
      <c r="M16" s="261">
        <v>10864.539999999999</v>
      </c>
      <c r="N16" s="261">
        <f t="shared" si="2"/>
        <v>35.849963933637895</v>
      </c>
      <c r="O16" s="261">
        <f t="shared" si="2"/>
        <v>174.89460001126841</v>
      </c>
      <c r="P16" s="161">
        <f>'[1]ACP Target OPS'!Q15</f>
        <v>1142</v>
      </c>
      <c r="Q16" s="261">
        <f>'[1]ACP Target OPS'!R15</f>
        <v>2224.9899999999998</v>
      </c>
      <c r="R16" s="161">
        <v>133</v>
      </c>
      <c r="S16" s="161">
        <v>163.70999999999998</v>
      </c>
      <c r="T16" s="261">
        <f t="shared" si="3"/>
        <v>11.646234676007005</v>
      </c>
      <c r="U16" s="261">
        <f t="shared" si="3"/>
        <v>7.3577858776893379</v>
      </c>
      <c r="V16" s="161">
        <f t="shared" si="4"/>
        <v>19552</v>
      </c>
      <c r="W16" s="261">
        <f t="shared" si="4"/>
        <v>28525.799999999996</v>
      </c>
      <c r="X16" s="161">
        <f t="shared" si="5"/>
        <v>2796</v>
      </c>
      <c r="Y16" s="261">
        <f t="shared" si="6"/>
        <v>11757.459999999997</v>
      </c>
      <c r="Z16" s="261">
        <f t="shared" si="7"/>
        <v>14.300327332242228</v>
      </c>
      <c r="AA16" s="261">
        <f t="shared" si="7"/>
        <v>41.216933442708005</v>
      </c>
    </row>
    <row r="17" spans="1:27">
      <c r="A17" s="254">
        <v>11</v>
      </c>
      <c r="B17" s="254" t="s">
        <v>20</v>
      </c>
      <c r="C17" s="252">
        <v>2</v>
      </c>
      <c r="D17" s="172">
        <f>'[1]ACP Target AGRI'!W16</f>
        <v>422</v>
      </c>
      <c r="E17" s="173">
        <f>'[1]ACP Target AGRI'!X16</f>
        <v>445.4</v>
      </c>
      <c r="F17" s="172">
        <v>41</v>
      </c>
      <c r="G17" s="173">
        <v>14</v>
      </c>
      <c r="H17" s="173">
        <f t="shared" si="0"/>
        <v>9.7156398104265413</v>
      </c>
      <c r="I17" s="173">
        <f t="shared" si="1"/>
        <v>3.1432420296362817</v>
      </c>
      <c r="J17" s="172">
        <f>'[1]ACP Target MSME'!U16</f>
        <v>201</v>
      </c>
      <c r="K17" s="173">
        <f>'[1]ACP Target MSME'!V16</f>
        <v>217.2</v>
      </c>
      <c r="L17" s="172">
        <v>108</v>
      </c>
      <c r="M17" s="173">
        <v>116</v>
      </c>
      <c r="N17" s="173">
        <f t="shared" si="2"/>
        <v>53.731343283582092</v>
      </c>
      <c r="O17" s="173">
        <f t="shared" si="2"/>
        <v>53.40699815837938</v>
      </c>
      <c r="P17" s="172">
        <f>'[1]ACP Target OPS'!Q16</f>
        <v>12</v>
      </c>
      <c r="Q17" s="173">
        <f>'[1]ACP Target OPS'!R16</f>
        <v>151.44999999999999</v>
      </c>
      <c r="R17" s="172">
        <v>2</v>
      </c>
      <c r="S17" s="172">
        <v>25</v>
      </c>
      <c r="T17" s="173">
        <f t="shared" si="3"/>
        <v>16.666666666666664</v>
      </c>
      <c r="U17" s="173">
        <f t="shared" si="3"/>
        <v>16.50709805216243</v>
      </c>
      <c r="V17" s="172">
        <f t="shared" si="4"/>
        <v>635</v>
      </c>
      <c r="W17" s="173">
        <f t="shared" si="4"/>
        <v>814.05</v>
      </c>
      <c r="X17" s="172">
        <f t="shared" si="5"/>
        <v>151</v>
      </c>
      <c r="Y17" s="173">
        <f t="shared" si="6"/>
        <v>155</v>
      </c>
      <c r="Z17" s="173">
        <f t="shared" si="7"/>
        <v>23.779527559055119</v>
      </c>
      <c r="AA17" s="173">
        <f t="shared" si="7"/>
        <v>19.040599471776922</v>
      </c>
    </row>
    <row r="18" spans="1:27" ht="15" customHeight="1">
      <c r="A18" s="254">
        <v>12</v>
      </c>
      <c r="B18" s="254" t="s">
        <v>21</v>
      </c>
      <c r="C18" s="252">
        <v>1</v>
      </c>
      <c r="D18" s="172">
        <f>'[1]ACP Target AGRI'!W17</f>
        <v>461</v>
      </c>
      <c r="E18" s="173">
        <f>'[1]ACP Target AGRI'!X17</f>
        <v>427.75</v>
      </c>
      <c r="F18" s="172">
        <v>20</v>
      </c>
      <c r="G18" s="173">
        <v>17.82</v>
      </c>
      <c r="H18" s="173">
        <f t="shared" si="0"/>
        <v>4.3383947939262475</v>
      </c>
      <c r="I18" s="173">
        <f t="shared" si="1"/>
        <v>4.1659848042080654</v>
      </c>
      <c r="J18" s="172">
        <f>'[1]ACP Target MSME'!U17</f>
        <v>280</v>
      </c>
      <c r="K18" s="173">
        <f>'[1]ACP Target MSME'!V17</f>
        <v>295.35000000000002</v>
      </c>
      <c r="L18" s="172">
        <v>29</v>
      </c>
      <c r="M18" s="173">
        <v>56.28</v>
      </c>
      <c r="N18" s="173">
        <f t="shared" si="2"/>
        <v>10.357142857142858</v>
      </c>
      <c r="O18" s="173">
        <f t="shared" si="2"/>
        <v>19.055358049771456</v>
      </c>
      <c r="P18" s="172">
        <f>'[1]ACP Target OPS'!Q17</f>
        <v>31</v>
      </c>
      <c r="Q18" s="173">
        <f>'[1]ACP Target OPS'!R17</f>
        <v>99.85</v>
      </c>
      <c r="R18" s="172">
        <v>0</v>
      </c>
      <c r="S18" s="172">
        <v>0</v>
      </c>
      <c r="T18" s="173">
        <f t="shared" si="3"/>
        <v>0</v>
      </c>
      <c r="U18" s="173">
        <f t="shared" si="3"/>
        <v>0</v>
      </c>
      <c r="V18" s="172">
        <f t="shared" si="4"/>
        <v>772</v>
      </c>
      <c r="W18" s="173">
        <f t="shared" si="4"/>
        <v>822.95</v>
      </c>
      <c r="X18" s="172">
        <f t="shared" si="5"/>
        <v>49</v>
      </c>
      <c r="Y18" s="173">
        <f t="shared" si="6"/>
        <v>74.099999999999994</v>
      </c>
      <c r="Z18" s="173">
        <f t="shared" si="7"/>
        <v>6.3471502590673579</v>
      </c>
      <c r="AA18" s="173">
        <f t="shared" si="7"/>
        <v>9.0041922352512298</v>
      </c>
    </row>
    <row r="19" spans="1:27" ht="15" customHeight="1">
      <c r="A19" s="429" t="s">
        <v>253</v>
      </c>
      <c r="B19" s="471"/>
      <c r="C19" s="163">
        <f>SUM(C7:C18)</f>
        <v>110</v>
      </c>
      <c r="D19" s="14">
        <f>'[1]ACP Target AGRI'!W18</f>
        <v>24216</v>
      </c>
      <c r="E19" s="66">
        <f>'[1]ACP Target AGRI'!X18</f>
        <v>32444.2</v>
      </c>
      <c r="F19" s="14">
        <v>1419</v>
      </c>
      <c r="G19" s="66">
        <v>1111.1400000000001</v>
      </c>
      <c r="H19" s="66">
        <f t="shared" ref="H19:I33" si="8">F19/D19*100</f>
        <v>5.8597621407334</v>
      </c>
      <c r="I19" s="66">
        <f t="shared" si="8"/>
        <v>3.4247723784220292</v>
      </c>
      <c r="J19" s="14">
        <f>'[1]ACP Target MSME'!U18</f>
        <v>7973</v>
      </c>
      <c r="K19" s="66">
        <f>'[1]ACP Target MSME'!V18</f>
        <v>10954.41</v>
      </c>
      <c r="L19" s="14">
        <f t="shared" ref="L19:M19" si="9">SUM(L7:L18)</f>
        <v>3165</v>
      </c>
      <c r="M19" s="66">
        <f t="shared" si="9"/>
        <v>15950.52</v>
      </c>
      <c r="N19" s="66">
        <f t="shared" si="2"/>
        <v>39.696475605167443</v>
      </c>
      <c r="O19" s="66">
        <f t="shared" si="2"/>
        <v>145.60820710563144</v>
      </c>
      <c r="P19" s="14">
        <f>'[1]ACP Target OPS'!Q18</f>
        <v>1873</v>
      </c>
      <c r="Q19" s="66">
        <f>'[1]ACP Target OPS'!R18</f>
        <v>5088.0600000000004</v>
      </c>
      <c r="R19" s="14">
        <f t="shared" ref="R19:S19" si="10">SUM(R7:R18)</f>
        <v>160</v>
      </c>
      <c r="S19" s="66">
        <f t="shared" si="10"/>
        <v>513.97</v>
      </c>
      <c r="T19" s="66">
        <f t="shared" si="3"/>
        <v>8.5424452749599578</v>
      </c>
      <c r="U19" s="66">
        <f t="shared" si="3"/>
        <v>10.101492513846141</v>
      </c>
      <c r="V19" s="14">
        <f t="shared" si="4"/>
        <v>34062</v>
      </c>
      <c r="W19" s="66">
        <f t="shared" si="4"/>
        <v>48486.67</v>
      </c>
      <c r="X19" s="14">
        <f t="shared" ref="X19:Y22" si="11">F19+L19+R19</f>
        <v>4744</v>
      </c>
      <c r="Y19" s="66">
        <f t="shared" si="11"/>
        <v>17575.63</v>
      </c>
      <c r="Z19" s="66">
        <f t="shared" si="7"/>
        <v>13.927543890552521</v>
      </c>
      <c r="AA19" s="66">
        <f t="shared" si="7"/>
        <v>36.248375068859133</v>
      </c>
    </row>
    <row r="20" spans="1:27">
      <c r="A20" s="254">
        <v>1</v>
      </c>
      <c r="B20" s="254" t="s">
        <v>24</v>
      </c>
      <c r="C20" s="252">
        <v>5</v>
      </c>
      <c r="D20" s="172">
        <f>'[1]ACP Target AGRI'!W19</f>
        <v>1035</v>
      </c>
      <c r="E20" s="173">
        <f>'[1]ACP Target AGRI'!X19</f>
        <v>1135.67</v>
      </c>
      <c r="F20" s="172">
        <v>3</v>
      </c>
      <c r="G20" s="173">
        <v>181.82</v>
      </c>
      <c r="H20" s="173">
        <f t="shared" si="8"/>
        <v>0.28985507246376813</v>
      </c>
      <c r="I20" s="173">
        <f t="shared" si="8"/>
        <v>16.009932462775275</v>
      </c>
      <c r="J20" s="172">
        <f>'[1]ACP Target MSME'!U19</f>
        <v>470</v>
      </c>
      <c r="K20" s="173">
        <f>'[1]ACP Target MSME'!V19</f>
        <v>594.36</v>
      </c>
      <c r="L20" s="172">
        <v>2</v>
      </c>
      <c r="M20" s="173">
        <v>72.48</v>
      </c>
      <c r="N20" s="173">
        <f t="shared" si="2"/>
        <v>0.42553191489361702</v>
      </c>
      <c r="O20" s="173">
        <f t="shared" si="2"/>
        <v>12.194629517464163</v>
      </c>
      <c r="P20" s="172">
        <f>'[1]ACP Target OPS'!Q19</f>
        <v>66</v>
      </c>
      <c r="Q20" s="173">
        <f>'[1]ACP Target OPS'!R19</f>
        <v>249.3</v>
      </c>
      <c r="R20" s="172">
        <v>11</v>
      </c>
      <c r="S20" s="173">
        <v>6.06</v>
      </c>
      <c r="T20" s="173">
        <f t="shared" si="3"/>
        <v>16.666666666666664</v>
      </c>
      <c r="U20" s="173">
        <f t="shared" si="3"/>
        <v>2.4308062575210587</v>
      </c>
      <c r="V20" s="172">
        <f t="shared" si="4"/>
        <v>1571</v>
      </c>
      <c r="W20" s="173">
        <f t="shared" si="4"/>
        <v>1979.3300000000002</v>
      </c>
      <c r="X20" s="172">
        <f t="shared" si="11"/>
        <v>16</v>
      </c>
      <c r="Y20" s="173">
        <f t="shared" si="11"/>
        <v>260.36</v>
      </c>
      <c r="Z20" s="173">
        <f t="shared" si="7"/>
        <v>1.0184595798854232</v>
      </c>
      <c r="AA20" s="173">
        <f t="shared" si="7"/>
        <v>13.153946032243233</v>
      </c>
    </row>
    <row r="21" spans="1:27" ht="15" customHeight="1">
      <c r="A21" s="254">
        <v>2</v>
      </c>
      <c r="B21" s="254" t="s">
        <v>53</v>
      </c>
      <c r="C21" s="252">
        <v>1</v>
      </c>
      <c r="D21" s="172">
        <f>'[1]ACP Target AGRI'!W20</f>
        <v>299</v>
      </c>
      <c r="E21" s="173">
        <f>'[1]ACP Target AGRI'!X20</f>
        <v>320.45999999999998</v>
      </c>
      <c r="F21" s="172">
        <v>0</v>
      </c>
      <c r="G21" s="173">
        <v>0</v>
      </c>
      <c r="H21" s="173">
        <f t="shared" si="8"/>
        <v>0</v>
      </c>
      <c r="I21" s="173">
        <f t="shared" si="8"/>
        <v>0</v>
      </c>
      <c r="J21" s="172">
        <f>'[1]ACP Target MSME'!U20</f>
        <v>274</v>
      </c>
      <c r="K21" s="173">
        <f>'[1]ACP Target MSME'!V20</f>
        <v>290.35000000000002</v>
      </c>
      <c r="L21" s="172">
        <v>0</v>
      </c>
      <c r="M21" s="173">
        <v>0</v>
      </c>
      <c r="N21" s="173">
        <f t="shared" si="2"/>
        <v>0</v>
      </c>
      <c r="O21" s="173">
        <f t="shared" si="2"/>
        <v>0</v>
      </c>
      <c r="P21" s="172">
        <f>'[1]ACP Target OPS'!Q20</f>
        <v>31</v>
      </c>
      <c r="Q21" s="173">
        <f>'[1]ACP Target OPS'!R20</f>
        <v>153.87</v>
      </c>
      <c r="R21" s="172">
        <v>0</v>
      </c>
      <c r="S21" s="173">
        <v>0</v>
      </c>
      <c r="T21" s="173">
        <f t="shared" si="3"/>
        <v>0</v>
      </c>
      <c r="U21" s="173">
        <f t="shared" si="3"/>
        <v>0</v>
      </c>
      <c r="V21" s="172">
        <f t="shared" si="4"/>
        <v>604</v>
      </c>
      <c r="W21" s="173">
        <f t="shared" si="4"/>
        <v>764.68</v>
      </c>
      <c r="X21" s="172">
        <f t="shared" si="11"/>
        <v>0</v>
      </c>
      <c r="Y21" s="173">
        <f t="shared" si="11"/>
        <v>0</v>
      </c>
      <c r="Z21" s="173">
        <f t="shared" si="7"/>
        <v>0</v>
      </c>
      <c r="AA21" s="173">
        <f t="shared" si="7"/>
        <v>0</v>
      </c>
    </row>
    <row r="22" spans="1:27">
      <c r="A22" s="254">
        <v>3</v>
      </c>
      <c r="B22" s="254" t="s">
        <v>25</v>
      </c>
      <c r="C22" s="252">
        <v>5</v>
      </c>
      <c r="D22" s="172">
        <f>'[1]ACP Target AGRI'!W21</f>
        <v>1241</v>
      </c>
      <c r="E22" s="173">
        <f>'[1]ACP Target AGRI'!X21</f>
        <v>1061.55</v>
      </c>
      <c r="F22" s="172">
        <v>1</v>
      </c>
      <c r="G22" s="173">
        <v>1.76</v>
      </c>
      <c r="H22" s="173">
        <f t="shared" si="8"/>
        <v>8.0580177276390011E-2</v>
      </c>
      <c r="I22" s="173">
        <f t="shared" si="8"/>
        <v>0.16579529932645659</v>
      </c>
      <c r="J22" s="172">
        <f>'[1]ACP Target MSME'!U21</f>
        <v>457</v>
      </c>
      <c r="K22" s="173">
        <f>'[1]ACP Target MSME'!V21</f>
        <v>521.9</v>
      </c>
      <c r="L22" s="172">
        <v>10</v>
      </c>
      <c r="M22" s="173">
        <v>195.61</v>
      </c>
      <c r="N22" s="173">
        <f t="shared" si="2"/>
        <v>2.1881838074398248</v>
      </c>
      <c r="O22" s="173">
        <f t="shared" si="2"/>
        <v>37.480360222264807</v>
      </c>
      <c r="P22" s="172">
        <f>'[1]ACP Target OPS'!Q21</f>
        <v>71</v>
      </c>
      <c r="Q22" s="173">
        <f>'[1]ACP Target OPS'!R21</f>
        <v>145.30000000000001</v>
      </c>
      <c r="R22" s="172">
        <v>0</v>
      </c>
      <c r="S22" s="173">
        <v>0</v>
      </c>
      <c r="T22" s="173">
        <f t="shared" si="3"/>
        <v>0</v>
      </c>
      <c r="U22" s="173">
        <f t="shared" si="3"/>
        <v>0</v>
      </c>
      <c r="V22" s="172">
        <f t="shared" si="4"/>
        <v>1769</v>
      </c>
      <c r="W22" s="173">
        <f t="shared" si="4"/>
        <v>1728.7499999999998</v>
      </c>
      <c r="X22" s="172">
        <f t="shared" si="11"/>
        <v>11</v>
      </c>
      <c r="Y22" s="173">
        <f t="shared" si="11"/>
        <v>197.37</v>
      </c>
      <c r="Z22" s="173">
        <f t="shared" si="7"/>
        <v>0.62182023742227244</v>
      </c>
      <c r="AA22" s="173">
        <f t="shared" si="7"/>
        <v>11.416919739696315</v>
      </c>
    </row>
    <row r="23" spans="1:27">
      <c r="A23" s="254">
        <v>4</v>
      </c>
      <c r="B23" s="254" t="s">
        <v>26</v>
      </c>
      <c r="C23" s="252">
        <v>6</v>
      </c>
      <c r="D23" s="172">
        <f>'[1]ACP Target AGRI'!W22</f>
        <v>1017</v>
      </c>
      <c r="E23" s="173">
        <f>'[1]ACP Target AGRI'!X22</f>
        <v>1228.81</v>
      </c>
      <c r="F23" s="172">
        <v>8</v>
      </c>
      <c r="G23" s="173">
        <v>50.83</v>
      </c>
      <c r="H23" s="173">
        <f t="shared" si="8"/>
        <v>0.7866273352999017</v>
      </c>
      <c r="I23" s="173">
        <f t="shared" si="8"/>
        <v>4.1365223264784632</v>
      </c>
      <c r="J23" s="172">
        <f>'[1]ACP Target MSME'!U22</f>
        <v>467</v>
      </c>
      <c r="K23" s="173">
        <f>'[1]ACP Target MSME'!V22</f>
        <v>561.64</v>
      </c>
      <c r="L23" s="172">
        <v>2</v>
      </c>
      <c r="M23" s="173">
        <v>2.95</v>
      </c>
      <c r="N23" s="173">
        <f t="shared" si="2"/>
        <v>0.42826552462526768</v>
      </c>
      <c r="O23" s="173">
        <f t="shared" si="2"/>
        <v>0.52524748949505029</v>
      </c>
      <c r="P23" s="172">
        <f>'[1]ACP Target OPS'!Q22</f>
        <v>94</v>
      </c>
      <c r="Q23" s="173">
        <f>'[1]ACP Target OPS'!R22</f>
        <v>134.96</v>
      </c>
      <c r="R23" s="172">
        <v>0</v>
      </c>
      <c r="S23" s="173">
        <v>0</v>
      </c>
      <c r="T23" s="173">
        <f t="shared" si="3"/>
        <v>0</v>
      </c>
      <c r="U23" s="173">
        <f t="shared" si="3"/>
        <v>0</v>
      </c>
      <c r="V23" s="172">
        <f t="shared" si="4"/>
        <v>1578</v>
      </c>
      <c r="W23" s="173">
        <f t="shared" si="4"/>
        <v>1925.4099999999999</v>
      </c>
      <c r="X23" s="172">
        <f t="shared" si="4"/>
        <v>10</v>
      </c>
      <c r="Y23" s="173">
        <f t="shared" si="4"/>
        <v>53.78</v>
      </c>
      <c r="Z23" s="173">
        <f t="shared" si="7"/>
        <v>0.6337135614702154</v>
      </c>
      <c r="AA23" s="173">
        <f t="shared" si="7"/>
        <v>2.7931713245490575</v>
      </c>
    </row>
    <row r="24" spans="1:27">
      <c r="A24" s="254">
        <v>5</v>
      </c>
      <c r="B24" s="254" t="s">
        <v>27</v>
      </c>
      <c r="C24" s="252">
        <v>1</v>
      </c>
      <c r="D24" s="172">
        <f>'[1]ACP Target AGRI'!W23</f>
        <v>466</v>
      </c>
      <c r="E24" s="173">
        <f>'[1]ACP Target AGRI'!X23</f>
        <v>498.65</v>
      </c>
      <c r="F24" s="172">
        <v>4</v>
      </c>
      <c r="G24" s="173">
        <v>2</v>
      </c>
      <c r="H24" s="173">
        <f t="shared" si="8"/>
        <v>0.85836909871244638</v>
      </c>
      <c r="I24" s="173">
        <f t="shared" si="8"/>
        <v>0.40108292389451522</v>
      </c>
      <c r="J24" s="172">
        <f>'[1]ACP Target MSME'!U23</f>
        <v>195</v>
      </c>
      <c r="K24" s="173">
        <f>'[1]ACP Target MSME'!V23</f>
        <v>216.24</v>
      </c>
      <c r="L24" s="172">
        <v>49</v>
      </c>
      <c r="M24" s="173">
        <v>942.89</v>
      </c>
      <c r="N24" s="173">
        <f t="shared" si="2"/>
        <v>25.128205128205128</v>
      </c>
      <c r="O24" s="173">
        <f t="shared" si="2"/>
        <v>436.03866074731775</v>
      </c>
      <c r="P24" s="172">
        <f>'[1]ACP Target OPS'!Q23</f>
        <v>21</v>
      </c>
      <c r="Q24" s="173">
        <f>'[1]ACP Target OPS'!R23</f>
        <v>187.43</v>
      </c>
      <c r="R24" s="172">
        <v>0</v>
      </c>
      <c r="S24" s="173">
        <v>0</v>
      </c>
      <c r="T24" s="173">
        <f t="shared" si="3"/>
        <v>0</v>
      </c>
      <c r="U24" s="173">
        <f t="shared" si="3"/>
        <v>0</v>
      </c>
      <c r="V24" s="172">
        <f t="shared" si="4"/>
        <v>682</v>
      </c>
      <c r="W24" s="173">
        <f t="shared" si="4"/>
        <v>902.31999999999994</v>
      </c>
      <c r="X24" s="172">
        <f t="shared" si="4"/>
        <v>53</v>
      </c>
      <c r="Y24" s="173">
        <f t="shared" si="4"/>
        <v>944.89</v>
      </c>
      <c r="Z24" s="173">
        <f t="shared" si="7"/>
        <v>7.7712609970674489</v>
      </c>
      <c r="AA24" s="173">
        <f t="shared" si="7"/>
        <v>104.71783846085647</v>
      </c>
    </row>
    <row r="25" spans="1:27">
      <c r="A25" s="254">
        <v>6</v>
      </c>
      <c r="B25" s="254" t="s">
        <v>28</v>
      </c>
      <c r="C25" s="252">
        <v>1</v>
      </c>
      <c r="D25" s="172">
        <f>'[1]ACP Target AGRI'!W24</f>
        <v>461</v>
      </c>
      <c r="E25" s="173">
        <f>'[1]ACP Target AGRI'!X24</f>
        <v>402.95</v>
      </c>
      <c r="F25" s="172">
        <v>0</v>
      </c>
      <c r="G25" s="173">
        <v>0</v>
      </c>
      <c r="H25" s="173">
        <f t="shared" si="8"/>
        <v>0</v>
      </c>
      <c r="I25" s="173">
        <f t="shared" si="8"/>
        <v>0</v>
      </c>
      <c r="J25" s="172">
        <f>'[1]ACP Target MSME'!U24</f>
        <v>272</v>
      </c>
      <c r="K25" s="173">
        <f>'[1]ACP Target MSME'!V24</f>
        <v>285.35000000000002</v>
      </c>
      <c r="L25" s="172">
        <v>4</v>
      </c>
      <c r="M25" s="173">
        <v>27.44</v>
      </c>
      <c r="N25" s="173">
        <f t="shared" si="2"/>
        <v>1.4705882352941175</v>
      </c>
      <c r="O25" s="173">
        <f t="shared" si="2"/>
        <v>9.6162607324338527</v>
      </c>
      <c r="P25" s="172">
        <f>'[1]ACP Target OPS'!Q24</f>
        <v>31</v>
      </c>
      <c r="Q25" s="173">
        <f>'[1]ACP Target OPS'!R24</f>
        <v>150.61000000000001</v>
      </c>
      <c r="R25" s="172">
        <v>0</v>
      </c>
      <c r="S25" s="173">
        <v>0</v>
      </c>
      <c r="T25" s="173">
        <f t="shared" si="3"/>
        <v>0</v>
      </c>
      <c r="U25" s="173">
        <f t="shared" si="3"/>
        <v>0</v>
      </c>
      <c r="V25" s="172">
        <f t="shared" si="4"/>
        <v>764</v>
      </c>
      <c r="W25" s="173">
        <f t="shared" si="4"/>
        <v>838.91</v>
      </c>
      <c r="X25" s="172">
        <f t="shared" si="4"/>
        <v>4</v>
      </c>
      <c r="Y25" s="173">
        <f t="shared" si="4"/>
        <v>27.44</v>
      </c>
      <c r="Z25" s="173">
        <f t="shared" si="7"/>
        <v>0.52356020942408377</v>
      </c>
      <c r="AA25" s="173">
        <f t="shared" si="7"/>
        <v>3.2709110631652978</v>
      </c>
    </row>
    <row r="26" spans="1:27">
      <c r="A26" s="254">
        <v>7</v>
      </c>
      <c r="B26" s="254" t="s">
        <v>29</v>
      </c>
      <c r="C26" s="252">
        <v>4</v>
      </c>
      <c r="D26" s="172">
        <f>'[1]ACP Target AGRI'!W25</f>
        <v>252</v>
      </c>
      <c r="E26" s="173">
        <f>'[1]ACP Target AGRI'!X25</f>
        <v>226.74</v>
      </c>
      <c r="F26" s="172">
        <v>60</v>
      </c>
      <c r="G26" s="173">
        <v>29.45</v>
      </c>
      <c r="H26" s="173">
        <f t="shared" si="8"/>
        <v>23.809523809523807</v>
      </c>
      <c r="I26" s="173">
        <f t="shared" si="8"/>
        <v>12.988444914880478</v>
      </c>
      <c r="J26" s="172">
        <f>'[1]ACP Target MSME'!U25</f>
        <v>169</v>
      </c>
      <c r="K26" s="173">
        <f>'[1]ACP Target MSME'!V25</f>
        <v>186.81</v>
      </c>
      <c r="L26" s="172">
        <v>369</v>
      </c>
      <c r="M26" s="173">
        <v>202.55</v>
      </c>
      <c r="N26" s="173">
        <f t="shared" si="2"/>
        <v>218.34319526627218</v>
      </c>
      <c r="O26" s="173">
        <f t="shared" si="2"/>
        <v>108.42567314383599</v>
      </c>
      <c r="P26" s="172">
        <f>'[1]ACP Target OPS'!Q25</f>
        <v>32</v>
      </c>
      <c r="Q26" s="173">
        <f>'[1]ACP Target OPS'!R25</f>
        <v>89.97</v>
      </c>
      <c r="R26" s="172">
        <v>0</v>
      </c>
      <c r="S26" s="173">
        <v>0</v>
      </c>
      <c r="T26" s="173">
        <f t="shared" si="3"/>
        <v>0</v>
      </c>
      <c r="U26" s="173">
        <f t="shared" si="3"/>
        <v>0</v>
      </c>
      <c r="V26" s="172">
        <f t="shared" si="4"/>
        <v>453</v>
      </c>
      <c r="W26" s="173">
        <f t="shared" si="4"/>
        <v>503.52</v>
      </c>
      <c r="X26" s="172">
        <f t="shared" si="4"/>
        <v>429</v>
      </c>
      <c r="Y26" s="173">
        <f t="shared" si="4"/>
        <v>232</v>
      </c>
      <c r="Z26" s="173">
        <f t="shared" si="7"/>
        <v>94.701986754966882</v>
      </c>
      <c r="AA26" s="173">
        <f t="shared" si="7"/>
        <v>46.075627581823966</v>
      </c>
    </row>
    <row r="27" spans="1:27" ht="15" customHeight="1">
      <c r="A27" s="254">
        <v>8</v>
      </c>
      <c r="B27" s="254" t="s">
        <v>30</v>
      </c>
      <c r="C27" s="252">
        <v>1</v>
      </c>
      <c r="D27" s="172">
        <f>'[1]ACP Target AGRI'!W26</f>
        <v>309</v>
      </c>
      <c r="E27" s="173">
        <f>'[1]ACP Target AGRI'!X26</f>
        <v>317.94</v>
      </c>
      <c r="F27" s="172">
        <v>0</v>
      </c>
      <c r="G27" s="173">
        <v>0</v>
      </c>
      <c r="H27" s="173">
        <f t="shared" si="8"/>
        <v>0</v>
      </c>
      <c r="I27" s="173">
        <f t="shared" si="8"/>
        <v>0</v>
      </c>
      <c r="J27" s="172">
        <f>'[1]ACP Target MSME'!U26</f>
        <v>224</v>
      </c>
      <c r="K27" s="173">
        <f>'[1]ACP Target MSME'!V26</f>
        <v>290.35000000000002</v>
      </c>
      <c r="L27" s="172">
        <v>0</v>
      </c>
      <c r="M27" s="173">
        <v>0</v>
      </c>
      <c r="N27" s="173">
        <f t="shared" si="2"/>
        <v>0</v>
      </c>
      <c r="O27" s="173">
        <f t="shared" si="2"/>
        <v>0</v>
      </c>
      <c r="P27" s="172">
        <f>'[1]ACP Target OPS'!Q26</f>
        <v>31</v>
      </c>
      <c r="Q27" s="173">
        <f>'[1]ACP Target OPS'!R26</f>
        <v>222.32</v>
      </c>
      <c r="R27" s="172">
        <v>0</v>
      </c>
      <c r="S27" s="173">
        <v>0</v>
      </c>
      <c r="T27" s="173">
        <f t="shared" si="3"/>
        <v>0</v>
      </c>
      <c r="U27" s="173">
        <f t="shared" si="3"/>
        <v>0</v>
      </c>
      <c r="V27" s="172">
        <f t="shared" si="4"/>
        <v>564</v>
      </c>
      <c r="W27" s="173">
        <f t="shared" si="4"/>
        <v>830.6099999999999</v>
      </c>
      <c r="X27" s="172">
        <f t="shared" si="4"/>
        <v>0</v>
      </c>
      <c r="Y27" s="173">
        <f t="shared" si="4"/>
        <v>0</v>
      </c>
      <c r="Z27" s="173">
        <f t="shared" si="7"/>
        <v>0</v>
      </c>
      <c r="AA27" s="173">
        <f t="shared" si="7"/>
        <v>0</v>
      </c>
    </row>
    <row r="28" spans="1:27" ht="15" customHeight="1">
      <c r="A28" s="429" t="s">
        <v>254</v>
      </c>
      <c r="B28" s="471"/>
      <c r="C28" s="163">
        <f>SUM(C20:C27)</f>
        <v>24</v>
      </c>
      <c r="D28" s="14">
        <f>'[1]ACP Target AGRI'!W27</f>
        <v>5080</v>
      </c>
      <c r="E28" s="66">
        <f>'[1]ACP Target AGRI'!X27</f>
        <v>5192.7700000000004</v>
      </c>
      <c r="F28" s="14">
        <v>76</v>
      </c>
      <c r="G28" s="14">
        <v>265.86</v>
      </c>
      <c r="H28" s="66">
        <f t="shared" si="8"/>
        <v>1.4960629921259843</v>
      </c>
      <c r="I28" s="66">
        <f t="shared" si="8"/>
        <v>5.1198108138816085</v>
      </c>
      <c r="J28" s="14">
        <f>'[1]ACP Target MSME'!U27</f>
        <v>2528</v>
      </c>
      <c r="K28" s="66">
        <f>'[1]ACP Target MSME'!V27</f>
        <v>2947</v>
      </c>
      <c r="L28" s="14">
        <f>SUM(L20:L27)</f>
        <v>436</v>
      </c>
      <c r="M28" s="14">
        <f>SUM(M20:M27)</f>
        <v>1443.92</v>
      </c>
      <c r="N28" s="66">
        <f t="shared" si="2"/>
        <v>17.246835443037973</v>
      </c>
      <c r="O28" s="66">
        <f t="shared" si="2"/>
        <v>48.996267390566679</v>
      </c>
      <c r="P28" s="14">
        <f>'[1]ACP Target OPS'!Q27</f>
        <v>377</v>
      </c>
      <c r="Q28" s="66">
        <f>'[1]ACP Target OPS'!R27</f>
        <v>1333.76</v>
      </c>
      <c r="R28" s="14">
        <f>SUM(R20:R27)</f>
        <v>11</v>
      </c>
      <c r="S28" s="66">
        <f>SUM(S20:S27)</f>
        <v>6.06</v>
      </c>
      <c r="T28" s="66">
        <f t="shared" si="3"/>
        <v>2.9177718832891246</v>
      </c>
      <c r="U28" s="66">
        <f t="shared" si="3"/>
        <v>0.45435460652591164</v>
      </c>
      <c r="V28" s="14">
        <f t="shared" si="4"/>
        <v>7985</v>
      </c>
      <c r="W28" s="66">
        <f t="shared" si="4"/>
        <v>9473.5300000000007</v>
      </c>
      <c r="X28" s="14">
        <f t="shared" si="4"/>
        <v>523</v>
      </c>
      <c r="Y28" s="66">
        <f t="shared" si="4"/>
        <v>1715.8400000000001</v>
      </c>
      <c r="Z28" s="66">
        <f t="shared" si="7"/>
        <v>6.5497808390732617</v>
      </c>
      <c r="AA28" s="66">
        <f t="shared" si="7"/>
        <v>18.111939266566949</v>
      </c>
    </row>
    <row r="29" spans="1:27" ht="15" customHeight="1">
      <c r="A29" s="254">
        <v>1</v>
      </c>
      <c r="B29" s="254" t="s">
        <v>32</v>
      </c>
      <c r="C29" s="252">
        <v>30</v>
      </c>
      <c r="D29" s="172">
        <f>'[1]ACP Target AGRI'!W28</f>
        <v>4395</v>
      </c>
      <c r="E29" s="173">
        <f>'[1]ACP Target AGRI'!X28</f>
        <v>5267.62</v>
      </c>
      <c r="F29" s="172">
        <v>191</v>
      </c>
      <c r="G29" s="173">
        <v>129.66999999999999</v>
      </c>
      <c r="H29" s="173">
        <f t="shared" si="8"/>
        <v>4.3458475540386798</v>
      </c>
      <c r="I29" s="173">
        <f t="shared" si="8"/>
        <v>2.4616430190484504</v>
      </c>
      <c r="J29" s="172">
        <f>'[1]ACP Target MSME'!U28</f>
        <v>1550</v>
      </c>
      <c r="K29" s="173">
        <f>'[1]ACP Target MSME'!V28</f>
        <v>2172.27</v>
      </c>
      <c r="L29" s="172">
        <v>93</v>
      </c>
      <c r="M29" s="173">
        <v>885.47</v>
      </c>
      <c r="N29" s="173">
        <f t="shared" si="2"/>
        <v>6</v>
      </c>
      <c r="O29" s="173">
        <f t="shared" si="2"/>
        <v>40.762428243266264</v>
      </c>
      <c r="P29" s="172">
        <f>'[1]ACP Target OPS'!Q28</f>
        <v>608</v>
      </c>
      <c r="Q29" s="173">
        <f>'[1]ACP Target OPS'!R28</f>
        <v>662.17</v>
      </c>
      <c r="R29" s="172">
        <v>94</v>
      </c>
      <c r="S29" s="173">
        <v>329.9</v>
      </c>
      <c r="T29" s="173">
        <f t="shared" si="3"/>
        <v>15.460526315789474</v>
      </c>
      <c r="U29" s="173">
        <f t="shared" si="3"/>
        <v>49.821042934593834</v>
      </c>
      <c r="V29" s="172">
        <f t="shared" si="4"/>
        <v>6553</v>
      </c>
      <c r="W29" s="173">
        <f t="shared" si="4"/>
        <v>8102.0599999999995</v>
      </c>
      <c r="X29" s="172">
        <f t="shared" si="4"/>
        <v>378</v>
      </c>
      <c r="Y29" s="173">
        <f t="shared" si="4"/>
        <v>1345.04</v>
      </c>
      <c r="Z29" s="173">
        <f t="shared" si="7"/>
        <v>5.7683503738745614</v>
      </c>
      <c r="AA29" s="173">
        <f t="shared" si="7"/>
        <v>16.601210062626048</v>
      </c>
    </row>
    <row r="30" spans="1:27" ht="15" customHeight="1">
      <c r="A30" s="429" t="s">
        <v>33</v>
      </c>
      <c r="B30" s="471"/>
      <c r="C30" s="163">
        <f>C29</f>
        <v>30</v>
      </c>
      <c r="D30" s="14">
        <f>'[1]ACP Target AGRI'!W29</f>
        <v>4395</v>
      </c>
      <c r="E30" s="66">
        <f>'[1]ACP Target AGRI'!X29</f>
        <v>5267.62</v>
      </c>
      <c r="F30" s="14">
        <v>191</v>
      </c>
      <c r="G30" s="14">
        <v>129.66999999999999</v>
      </c>
      <c r="H30" s="66">
        <f t="shared" si="8"/>
        <v>4.3458475540386798</v>
      </c>
      <c r="I30" s="66">
        <f t="shared" si="8"/>
        <v>2.4616430190484504</v>
      </c>
      <c r="J30" s="14">
        <f>'[1]ACP Target MSME'!U29</f>
        <v>1550</v>
      </c>
      <c r="K30" s="66">
        <f>'[1]ACP Target MSME'!V29</f>
        <v>2172.27</v>
      </c>
      <c r="L30" s="14">
        <f>L29</f>
        <v>93</v>
      </c>
      <c r="M30" s="14">
        <f>M29</f>
        <v>885.47</v>
      </c>
      <c r="N30" s="66">
        <f t="shared" si="2"/>
        <v>6</v>
      </c>
      <c r="O30" s="66">
        <f t="shared" si="2"/>
        <v>40.762428243266264</v>
      </c>
      <c r="P30" s="14">
        <f>'[1]ACP Target OPS'!Q29</f>
        <v>608</v>
      </c>
      <c r="Q30" s="66">
        <f>'[1]ACP Target OPS'!R29</f>
        <v>662.17</v>
      </c>
      <c r="R30" s="14">
        <f>R29</f>
        <v>94</v>
      </c>
      <c r="S30" s="14">
        <f>S29</f>
        <v>329.9</v>
      </c>
      <c r="T30" s="66">
        <f t="shared" si="3"/>
        <v>15.460526315789474</v>
      </c>
      <c r="U30" s="66">
        <f t="shared" si="3"/>
        <v>49.821042934593834</v>
      </c>
      <c r="V30" s="14">
        <f t="shared" si="4"/>
        <v>6553</v>
      </c>
      <c r="W30" s="66">
        <f t="shared" si="4"/>
        <v>8102.0599999999995</v>
      </c>
      <c r="X30" s="14">
        <f t="shared" si="4"/>
        <v>378</v>
      </c>
      <c r="Y30" s="66">
        <f t="shared" si="4"/>
        <v>1345.04</v>
      </c>
      <c r="Z30" s="66">
        <f t="shared" si="7"/>
        <v>5.7683503738745614</v>
      </c>
      <c r="AA30" s="66">
        <f t="shared" si="7"/>
        <v>16.601210062626048</v>
      </c>
    </row>
    <row r="31" spans="1:27" ht="15" customHeight="1">
      <c r="A31" s="254">
        <v>1</v>
      </c>
      <c r="B31" s="254" t="s">
        <v>34</v>
      </c>
      <c r="C31" s="252">
        <v>37</v>
      </c>
      <c r="D31" s="172">
        <f>'[1]ACP Target AGRI'!W30</f>
        <v>2824</v>
      </c>
      <c r="E31" s="173">
        <f>'[1]ACP Target AGRI'!X30</f>
        <v>3607</v>
      </c>
      <c r="F31" s="172">
        <v>35</v>
      </c>
      <c r="G31" s="173">
        <v>32.659999999999997</v>
      </c>
      <c r="H31" s="173">
        <f t="shared" si="8"/>
        <v>1.2393767705382437</v>
      </c>
      <c r="I31" s="173">
        <f t="shared" si="8"/>
        <v>0.90546160243970053</v>
      </c>
      <c r="J31" s="172">
        <f>'[1]ACP Target MSME'!U30</f>
        <v>593</v>
      </c>
      <c r="K31" s="173">
        <f>'[1]ACP Target MSME'!V30</f>
        <v>585.92999999999995</v>
      </c>
      <c r="L31" s="172">
        <v>0</v>
      </c>
      <c r="M31" s="173">
        <v>0</v>
      </c>
      <c r="N31" s="173">
        <f t="shared" si="2"/>
        <v>0</v>
      </c>
      <c r="O31" s="173">
        <f t="shared" si="2"/>
        <v>0</v>
      </c>
      <c r="P31" s="172">
        <f>'[1]ACP Target OPS'!Q30</f>
        <v>329</v>
      </c>
      <c r="Q31" s="173">
        <f>'[1]ACP Target OPS'!R30</f>
        <v>295.47000000000003</v>
      </c>
      <c r="R31" s="172">
        <v>8</v>
      </c>
      <c r="S31" s="173">
        <v>66</v>
      </c>
      <c r="T31" s="173">
        <f t="shared" si="3"/>
        <v>2.43161094224924</v>
      </c>
      <c r="U31" s="173">
        <f t="shared" si="3"/>
        <v>22.337293126205704</v>
      </c>
      <c r="V31" s="172">
        <f t="shared" si="4"/>
        <v>3746</v>
      </c>
      <c r="W31" s="173">
        <f t="shared" si="4"/>
        <v>4488.4000000000005</v>
      </c>
      <c r="X31" s="172">
        <f t="shared" si="4"/>
        <v>43</v>
      </c>
      <c r="Y31" s="173">
        <f t="shared" si="4"/>
        <v>98.66</v>
      </c>
      <c r="Z31" s="173">
        <f t="shared" si="7"/>
        <v>1.1478910838227443</v>
      </c>
      <c r="AA31" s="173">
        <f t="shared" si="7"/>
        <v>2.1981106853221637</v>
      </c>
    </row>
    <row r="32" spans="1:27" ht="15" customHeight="1">
      <c r="A32" s="429" t="s">
        <v>237</v>
      </c>
      <c r="B32" s="471"/>
      <c r="C32" s="163">
        <f>C31</f>
        <v>37</v>
      </c>
      <c r="D32" s="14">
        <f>'[1]ACP Target AGRI'!W31</f>
        <v>2824</v>
      </c>
      <c r="E32" s="66">
        <f>'[1]ACP Target AGRI'!X31</f>
        <v>3607</v>
      </c>
      <c r="F32" s="14">
        <f>F31</f>
        <v>35</v>
      </c>
      <c r="G32" s="66">
        <f>G31</f>
        <v>32.659999999999997</v>
      </c>
      <c r="H32" s="66">
        <f t="shared" si="8"/>
        <v>1.2393767705382437</v>
      </c>
      <c r="I32" s="66">
        <f t="shared" si="8"/>
        <v>0.90546160243970053</v>
      </c>
      <c r="J32" s="14">
        <f>'[1]ACP Target MSME'!U31</f>
        <v>593</v>
      </c>
      <c r="K32" s="66">
        <f>'[1]ACP Target MSME'!V31</f>
        <v>585.92999999999995</v>
      </c>
      <c r="L32" s="14">
        <v>0</v>
      </c>
      <c r="M32" s="66">
        <v>0</v>
      </c>
      <c r="N32" s="66">
        <f t="shared" si="2"/>
        <v>0</v>
      </c>
      <c r="O32" s="66">
        <f t="shared" si="2"/>
        <v>0</v>
      </c>
      <c r="P32" s="14">
        <f>'[1]ACP Target OPS'!Q31</f>
        <v>329</v>
      </c>
      <c r="Q32" s="66">
        <f>'[1]ACP Target OPS'!R31</f>
        <v>295.47000000000003</v>
      </c>
      <c r="R32" s="14">
        <v>22</v>
      </c>
      <c r="S32" s="66">
        <v>157.80000000000001</v>
      </c>
      <c r="T32" s="66">
        <f t="shared" si="3"/>
        <v>6.6869300911854097</v>
      </c>
      <c r="U32" s="66">
        <f t="shared" si="3"/>
        <v>53.406437201746371</v>
      </c>
      <c r="V32" s="14">
        <f t="shared" si="4"/>
        <v>3746</v>
      </c>
      <c r="W32" s="66">
        <f t="shared" si="4"/>
        <v>4488.4000000000005</v>
      </c>
      <c r="X32" s="14">
        <f t="shared" si="4"/>
        <v>57</v>
      </c>
      <c r="Y32" s="66">
        <f t="shared" si="4"/>
        <v>190.46</v>
      </c>
      <c r="Z32" s="66">
        <f t="shared" si="7"/>
        <v>1.5216230646022424</v>
      </c>
      <c r="AA32" s="66">
        <f t="shared" si="7"/>
        <v>4.2433829426967291</v>
      </c>
    </row>
    <row r="33" spans="1:27">
      <c r="A33" s="429" t="s">
        <v>178</v>
      </c>
      <c r="B33" s="471"/>
      <c r="C33" s="163">
        <f>C19+C28+C30+C32</f>
        <v>201</v>
      </c>
      <c r="D33" s="14">
        <f>'[1]ACP Target AGRI'!W32</f>
        <v>36515</v>
      </c>
      <c r="E33" s="66">
        <f>'[1]ACP Target AGRI'!X32</f>
        <v>46511.59</v>
      </c>
      <c r="F33" s="14">
        <f>F19+F28+F30+F32</f>
        <v>1721</v>
      </c>
      <c r="G33" s="66">
        <f>G19+G28+G30+G32</f>
        <v>1539.3300000000002</v>
      </c>
      <c r="H33" s="66">
        <f t="shared" si="8"/>
        <v>4.7131315897576336</v>
      </c>
      <c r="I33" s="66">
        <f t="shared" si="8"/>
        <v>3.3095621972931912</v>
      </c>
      <c r="J33" s="14">
        <f>'[1]ACP Target MSME'!U32</f>
        <v>12644</v>
      </c>
      <c r="K33" s="66">
        <f>'[1]ACP Target MSME'!V32</f>
        <v>16659.61</v>
      </c>
      <c r="L33" s="14">
        <f t="shared" ref="L33:M33" si="12">L19+L28+L30+L31</f>
        <v>3694</v>
      </c>
      <c r="M33" s="66">
        <f t="shared" si="12"/>
        <v>18279.910000000003</v>
      </c>
      <c r="N33" s="66">
        <f t="shared" si="2"/>
        <v>29.21543815248339</v>
      </c>
      <c r="O33" s="66">
        <f t="shared" si="2"/>
        <v>109.72591795366159</v>
      </c>
      <c r="P33" s="14">
        <f>'[1]ACP Target OPS'!Q32</f>
        <v>3187</v>
      </c>
      <c r="Q33" s="66">
        <f>'[1]ACP Target OPS'!R32</f>
        <v>7379.46</v>
      </c>
      <c r="R33" s="14">
        <f t="shared" ref="R33:S33" si="13">R19+R28+R30+R31</f>
        <v>273</v>
      </c>
      <c r="S33" s="66">
        <f t="shared" si="13"/>
        <v>915.93</v>
      </c>
      <c r="T33" s="66">
        <f t="shared" si="3"/>
        <v>8.5660495764041418</v>
      </c>
      <c r="U33" s="66">
        <f t="shared" si="3"/>
        <v>12.411883796375344</v>
      </c>
      <c r="V33" s="14">
        <f t="shared" si="4"/>
        <v>52346</v>
      </c>
      <c r="W33" s="66">
        <f t="shared" si="4"/>
        <v>70550.66</v>
      </c>
      <c r="X33" s="14">
        <f t="shared" si="4"/>
        <v>5688</v>
      </c>
      <c r="Y33" s="66">
        <f t="shared" si="4"/>
        <v>20735.170000000006</v>
      </c>
      <c r="Z33" s="66">
        <f t="shared" si="7"/>
        <v>10.866159782982463</v>
      </c>
      <c r="AA33" s="66">
        <f t="shared" si="7"/>
        <v>29.390469203264725</v>
      </c>
    </row>
  </sheetData>
  <mergeCells count="27">
    <mergeCell ref="A1:AA1"/>
    <mergeCell ref="V5:W5"/>
    <mergeCell ref="A32:B32"/>
    <mergeCell ref="A19:B19"/>
    <mergeCell ref="A28:B28"/>
    <mergeCell ref="A30:B30"/>
    <mergeCell ref="N5:O5"/>
    <mergeCell ref="F5:G5"/>
    <mergeCell ref="H5:I5"/>
    <mergeCell ref="J5:K5"/>
    <mergeCell ref="L5:M5"/>
    <mergeCell ref="A33:B33"/>
    <mergeCell ref="P5:Q5"/>
    <mergeCell ref="R5:S5"/>
    <mergeCell ref="T5:U5"/>
    <mergeCell ref="A2:AA2"/>
    <mergeCell ref="A3:AA3"/>
    <mergeCell ref="A4:A6"/>
    <mergeCell ref="B4:B6"/>
    <mergeCell ref="C4:C6"/>
    <mergeCell ref="X5:Y5"/>
    <mergeCell ref="Z5:AA5"/>
    <mergeCell ref="D4:I4"/>
    <mergeCell ref="J4:O4"/>
    <mergeCell ref="P4:U4"/>
    <mergeCell ref="V4:AA4"/>
    <mergeCell ref="D5:E5"/>
  </mergeCells>
  <pageMargins left="0.33" right="0.25" top="0.99" bottom="0.75" header="0.3" footer="0.3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31"/>
  <sheetViews>
    <sheetView workbookViewId="0">
      <selection sqref="A1:X31"/>
    </sheetView>
  </sheetViews>
  <sheetFormatPr defaultRowHeight="15"/>
  <cols>
    <col min="1" max="1" width="7.28515625" bestFit="1" customWidth="1"/>
    <col min="2" max="2" width="6.7109375" bestFit="1" customWidth="1"/>
    <col min="3" max="3" width="5" bestFit="1" customWidth="1"/>
    <col min="4" max="4" width="7.5703125" style="54" bestFit="1" customWidth="1"/>
    <col min="5" max="5" width="4.140625" bestFit="1" customWidth="1"/>
    <col min="6" max="6" width="7.5703125" style="54" customWidth="1"/>
    <col min="7" max="7" width="5" customWidth="1"/>
    <col min="8" max="8" width="5.85546875" style="54" customWidth="1"/>
    <col min="9" max="9" width="5" customWidth="1"/>
    <col min="10" max="10" width="9.42578125" style="54" customWidth="1"/>
    <col min="11" max="11" width="8.5703125" customWidth="1"/>
    <col min="12" max="12" width="5.140625" style="54" bestFit="1" customWidth="1"/>
    <col min="13" max="13" width="4.140625" bestFit="1" customWidth="1"/>
    <col min="14" max="14" width="6.7109375" style="54" customWidth="1"/>
    <col min="15" max="15" width="4.140625" bestFit="1" customWidth="1"/>
    <col min="16" max="16" width="5.140625" style="54" bestFit="1" customWidth="1"/>
    <col min="17" max="17" width="4.140625" bestFit="1" customWidth="1"/>
    <col min="18" max="18" width="6.5703125" style="54" bestFit="1" customWidth="1"/>
    <col min="19" max="19" width="4.140625" bestFit="1" customWidth="1"/>
    <col min="20" max="20" width="8.7109375" style="54" customWidth="1"/>
    <col min="21" max="21" width="4.140625" bestFit="1" customWidth="1"/>
    <col min="22" max="22" width="5.5703125" style="54" bestFit="1" customWidth="1"/>
    <col min="23" max="23" width="6.42578125" customWidth="1"/>
    <col min="24" max="24" width="8.42578125" style="54" customWidth="1"/>
  </cols>
  <sheetData>
    <row r="1" spans="1:24" s="103" customFormat="1" ht="26.25" customHeight="1">
      <c r="A1" s="485">
        <v>23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7"/>
    </row>
    <row r="2" spans="1:24" ht="42" customHeight="1">
      <c r="A2" s="420" t="s">
        <v>51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9"/>
    </row>
    <row r="3" spans="1:24" ht="19.5" customHeight="1">
      <c r="A3" s="439" t="s">
        <v>52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1"/>
    </row>
    <row r="4" spans="1:24" s="20" customFormat="1" ht="45.75" customHeight="1">
      <c r="A4" s="488" t="s">
        <v>0</v>
      </c>
      <c r="B4" s="488" t="s">
        <v>1</v>
      </c>
      <c r="C4" s="488" t="s">
        <v>271</v>
      </c>
      <c r="D4" s="488"/>
      <c r="E4" s="488" t="s">
        <v>282</v>
      </c>
      <c r="F4" s="488"/>
      <c r="G4" s="488" t="s">
        <v>273</v>
      </c>
      <c r="H4" s="488"/>
      <c r="I4" s="488" t="s">
        <v>280</v>
      </c>
      <c r="J4" s="488"/>
      <c r="K4" s="488" t="s">
        <v>279</v>
      </c>
      <c r="L4" s="488"/>
      <c r="M4" s="488" t="s">
        <v>274</v>
      </c>
      <c r="N4" s="488"/>
      <c r="O4" s="488" t="s">
        <v>275</v>
      </c>
      <c r="P4" s="488"/>
      <c r="Q4" s="488" t="s">
        <v>276</v>
      </c>
      <c r="R4" s="488"/>
      <c r="S4" s="488" t="s">
        <v>277</v>
      </c>
      <c r="T4" s="488"/>
      <c r="U4" s="488" t="s">
        <v>278</v>
      </c>
      <c r="V4" s="488"/>
      <c r="W4" s="488" t="s">
        <v>281</v>
      </c>
      <c r="X4" s="488"/>
    </row>
    <row r="5" spans="1:24">
      <c r="A5" s="488"/>
      <c r="B5" s="488"/>
      <c r="C5" s="167" t="s">
        <v>238</v>
      </c>
      <c r="D5" s="78" t="s">
        <v>272</v>
      </c>
      <c r="E5" s="167" t="s">
        <v>238</v>
      </c>
      <c r="F5" s="78" t="s">
        <v>272</v>
      </c>
      <c r="G5" s="167" t="s">
        <v>238</v>
      </c>
      <c r="H5" s="78" t="s">
        <v>272</v>
      </c>
      <c r="I5" s="167" t="s">
        <v>238</v>
      </c>
      <c r="J5" s="78" t="s">
        <v>272</v>
      </c>
      <c r="K5" s="167" t="s">
        <v>238</v>
      </c>
      <c r="L5" s="78" t="s">
        <v>272</v>
      </c>
      <c r="M5" s="167" t="s">
        <v>238</v>
      </c>
      <c r="N5" s="78" t="s">
        <v>272</v>
      </c>
      <c r="O5" s="167" t="s">
        <v>238</v>
      </c>
      <c r="P5" s="78" t="s">
        <v>272</v>
      </c>
      <c r="Q5" s="167" t="s">
        <v>238</v>
      </c>
      <c r="R5" s="78" t="s">
        <v>272</v>
      </c>
      <c r="S5" s="167" t="s">
        <v>238</v>
      </c>
      <c r="T5" s="78" t="s">
        <v>272</v>
      </c>
      <c r="U5" s="167" t="s">
        <v>238</v>
      </c>
      <c r="V5" s="78" t="s">
        <v>272</v>
      </c>
      <c r="W5" s="167" t="s">
        <v>238</v>
      </c>
      <c r="X5" s="78" t="s">
        <v>272</v>
      </c>
    </row>
    <row r="6" spans="1:24">
      <c r="A6" s="18">
        <v>1</v>
      </c>
      <c r="B6" s="18" t="s">
        <v>10</v>
      </c>
      <c r="C6" s="18">
        <v>0</v>
      </c>
      <c r="D6" s="87">
        <v>0</v>
      </c>
      <c r="E6" s="18">
        <v>0</v>
      </c>
      <c r="F6" s="87">
        <v>0</v>
      </c>
      <c r="G6" s="18">
        <v>0</v>
      </c>
      <c r="H6" s="87">
        <v>0</v>
      </c>
      <c r="I6" s="18">
        <v>0</v>
      </c>
      <c r="J6" s="87">
        <v>0</v>
      </c>
      <c r="K6" s="18">
        <v>0</v>
      </c>
      <c r="L6" s="87">
        <v>0</v>
      </c>
      <c r="M6" s="18">
        <v>0</v>
      </c>
      <c r="N6" s="87">
        <v>0</v>
      </c>
      <c r="O6" s="18">
        <v>0</v>
      </c>
      <c r="P6" s="87">
        <v>0</v>
      </c>
      <c r="Q6" s="18">
        <v>0</v>
      </c>
      <c r="R6" s="87">
        <v>0</v>
      </c>
      <c r="S6" s="18">
        <v>5</v>
      </c>
      <c r="T6" s="87">
        <v>19.79</v>
      </c>
      <c r="U6" s="18">
        <v>0</v>
      </c>
      <c r="V6" s="88">
        <v>0</v>
      </c>
      <c r="W6" s="12">
        <f>C6+E6+G6+I6+K6+M6+O6+Q6+S6+U6</f>
        <v>5</v>
      </c>
      <c r="X6" s="12">
        <f>D6+F6+H6+J6+L6+N6+P6+R6+T6+V6</f>
        <v>19.79</v>
      </c>
    </row>
    <row r="7" spans="1:24">
      <c r="A7" s="2">
        <v>2</v>
      </c>
      <c r="B7" s="2" t="s">
        <v>11</v>
      </c>
      <c r="C7" s="2">
        <v>3</v>
      </c>
      <c r="D7" s="61">
        <v>18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1">
        <v>0</v>
      </c>
      <c r="O7" s="2">
        <v>0</v>
      </c>
      <c r="P7" s="61">
        <v>0</v>
      </c>
      <c r="Q7" s="2">
        <v>0</v>
      </c>
      <c r="R7" s="61">
        <v>0</v>
      </c>
      <c r="S7" s="2">
        <v>0</v>
      </c>
      <c r="T7" s="61">
        <v>0</v>
      </c>
      <c r="U7" s="2">
        <v>0</v>
      </c>
      <c r="V7" s="63">
        <v>0</v>
      </c>
      <c r="W7" s="12">
        <f t="shared" ref="W7:W31" si="0">C7+E7+G7+I7+K7+M7+O7+Q7+S7+U7</f>
        <v>3</v>
      </c>
      <c r="X7" s="65">
        <f t="shared" ref="X7:X31" si="1">D7+F7+H7+J7+L7+N7+P7+R7+T7+V7</f>
        <v>18</v>
      </c>
    </row>
    <row r="8" spans="1:24">
      <c r="A8" s="2">
        <v>3</v>
      </c>
      <c r="B8" s="2" t="s">
        <v>12</v>
      </c>
      <c r="C8" s="2">
        <v>0</v>
      </c>
      <c r="D8" s="61">
        <v>0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1">
        <v>0</v>
      </c>
      <c r="Q8" s="2">
        <v>0</v>
      </c>
      <c r="R8" s="61">
        <v>0</v>
      </c>
      <c r="S8" s="2">
        <v>0</v>
      </c>
      <c r="T8" s="61">
        <v>0</v>
      </c>
      <c r="U8" s="2">
        <v>0</v>
      </c>
      <c r="V8" s="63">
        <v>0</v>
      </c>
      <c r="W8" s="12">
        <f t="shared" si="0"/>
        <v>0</v>
      </c>
      <c r="X8" s="65">
        <f t="shared" si="1"/>
        <v>0</v>
      </c>
    </row>
    <row r="9" spans="1:24">
      <c r="A9" s="2">
        <v>4</v>
      </c>
      <c r="B9" s="2" t="s">
        <v>13</v>
      </c>
      <c r="C9" s="2">
        <v>25</v>
      </c>
      <c r="D9" s="61">
        <v>12.17</v>
      </c>
      <c r="E9" s="2">
        <v>0</v>
      </c>
      <c r="F9" s="61">
        <v>0</v>
      </c>
      <c r="G9" s="2">
        <v>0</v>
      </c>
      <c r="H9" s="61">
        <v>0</v>
      </c>
      <c r="I9" s="2">
        <v>0</v>
      </c>
      <c r="J9" s="61">
        <v>0</v>
      </c>
      <c r="K9" s="2">
        <v>0</v>
      </c>
      <c r="L9" s="61">
        <v>0</v>
      </c>
      <c r="M9" s="2">
        <v>0</v>
      </c>
      <c r="N9" s="61">
        <v>0</v>
      </c>
      <c r="O9" s="2">
        <v>0</v>
      </c>
      <c r="P9" s="61">
        <v>0</v>
      </c>
      <c r="Q9" s="2">
        <v>21</v>
      </c>
      <c r="R9" s="61">
        <v>28.56</v>
      </c>
      <c r="S9" s="2">
        <v>0</v>
      </c>
      <c r="T9" s="61">
        <v>0</v>
      </c>
      <c r="U9" s="2">
        <v>7</v>
      </c>
      <c r="V9" s="63">
        <v>8.1199999999999992</v>
      </c>
      <c r="W9" s="12">
        <f t="shared" si="0"/>
        <v>53</v>
      </c>
      <c r="X9" s="65">
        <f t="shared" si="1"/>
        <v>48.849999999999994</v>
      </c>
    </row>
    <row r="10" spans="1:24">
      <c r="A10" s="2">
        <v>5</v>
      </c>
      <c r="B10" s="2" t="s">
        <v>14</v>
      </c>
      <c r="C10" s="2">
        <v>75</v>
      </c>
      <c r="D10" s="61">
        <v>181.01</v>
      </c>
      <c r="E10" s="2">
        <v>0</v>
      </c>
      <c r="F10" s="61">
        <v>0</v>
      </c>
      <c r="G10" s="2">
        <v>0</v>
      </c>
      <c r="H10" s="61">
        <v>0</v>
      </c>
      <c r="I10" s="2">
        <v>0</v>
      </c>
      <c r="J10" s="61">
        <v>0</v>
      </c>
      <c r="K10" s="2">
        <v>0</v>
      </c>
      <c r="L10" s="61">
        <v>0</v>
      </c>
      <c r="M10" s="2">
        <v>0</v>
      </c>
      <c r="N10" s="61">
        <v>0</v>
      </c>
      <c r="O10" s="2">
        <v>0</v>
      </c>
      <c r="P10" s="61">
        <v>0</v>
      </c>
      <c r="Q10" s="2">
        <v>0</v>
      </c>
      <c r="R10" s="61">
        <v>0</v>
      </c>
      <c r="S10" s="2">
        <v>0</v>
      </c>
      <c r="T10" s="61">
        <v>0</v>
      </c>
      <c r="U10" s="2">
        <v>37</v>
      </c>
      <c r="V10" s="63">
        <v>65.61</v>
      </c>
      <c r="W10" s="12">
        <f t="shared" si="0"/>
        <v>112</v>
      </c>
      <c r="X10" s="65">
        <f t="shared" si="1"/>
        <v>246.62</v>
      </c>
    </row>
    <row r="11" spans="1:24">
      <c r="A11" s="2">
        <v>6</v>
      </c>
      <c r="B11" s="2" t="s">
        <v>15</v>
      </c>
      <c r="C11" s="2">
        <v>0</v>
      </c>
      <c r="D11" s="61">
        <v>0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1">
        <v>0</v>
      </c>
      <c r="K11" s="2">
        <v>0</v>
      </c>
      <c r="L11" s="61">
        <v>0</v>
      </c>
      <c r="M11" s="2">
        <v>1</v>
      </c>
      <c r="N11" s="61">
        <v>5.0999999999999996</v>
      </c>
      <c r="O11" s="2">
        <v>0</v>
      </c>
      <c r="P11" s="61">
        <v>0</v>
      </c>
      <c r="Q11" s="2">
        <v>0</v>
      </c>
      <c r="R11" s="61">
        <v>0</v>
      </c>
      <c r="S11" s="2">
        <v>0</v>
      </c>
      <c r="T11" s="61">
        <v>0</v>
      </c>
      <c r="U11" s="2">
        <v>4</v>
      </c>
      <c r="V11" s="63">
        <v>2.95</v>
      </c>
      <c r="W11" s="12">
        <f t="shared" si="0"/>
        <v>5</v>
      </c>
      <c r="X11" s="65">
        <f t="shared" si="1"/>
        <v>8.0500000000000007</v>
      </c>
    </row>
    <row r="12" spans="1:24">
      <c r="A12" s="2">
        <v>7</v>
      </c>
      <c r="B12" s="2" t="s">
        <v>16</v>
      </c>
      <c r="C12" s="2">
        <v>4</v>
      </c>
      <c r="D12" s="61">
        <v>6.4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1">
        <v>0</v>
      </c>
      <c r="O12" s="2">
        <v>0</v>
      </c>
      <c r="P12" s="61">
        <v>0</v>
      </c>
      <c r="Q12" s="2">
        <v>0</v>
      </c>
      <c r="R12" s="61">
        <v>0</v>
      </c>
      <c r="S12" s="2">
        <v>0</v>
      </c>
      <c r="T12" s="61">
        <v>0</v>
      </c>
      <c r="U12" s="2">
        <v>0</v>
      </c>
      <c r="V12" s="63">
        <v>0</v>
      </c>
      <c r="W12" s="12">
        <f t="shared" si="0"/>
        <v>4</v>
      </c>
      <c r="X12" s="65">
        <f t="shared" si="1"/>
        <v>6.4</v>
      </c>
    </row>
    <row r="13" spans="1:24">
      <c r="A13" s="2">
        <v>8</v>
      </c>
      <c r="B13" s="2" t="s">
        <v>17</v>
      </c>
      <c r="C13" s="2">
        <v>4</v>
      </c>
      <c r="D13" s="61">
        <v>2.4</v>
      </c>
      <c r="E13" s="2">
        <v>0</v>
      </c>
      <c r="F13" s="61">
        <v>0</v>
      </c>
      <c r="G13" s="2">
        <v>0</v>
      </c>
      <c r="H13" s="61">
        <v>0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1">
        <v>0</v>
      </c>
      <c r="O13" s="2">
        <v>0</v>
      </c>
      <c r="P13" s="61">
        <v>0</v>
      </c>
      <c r="Q13" s="2">
        <v>0</v>
      </c>
      <c r="R13" s="61">
        <v>0</v>
      </c>
      <c r="S13" s="2">
        <v>0</v>
      </c>
      <c r="T13" s="61">
        <v>0</v>
      </c>
      <c r="U13" s="2">
        <v>0</v>
      </c>
      <c r="V13" s="63">
        <v>0</v>
      </c>
      <c r="W13" s="12">
        <f t="shared" si="0"/>
        <v>4</v>
      </c>
      <c r="X13" s="65">
        <f t="shared" si="1"/>
        <v>2.4</v>
      </c>
    </row>
    <row r="14" spans="1:24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  <c r="O14" s="2">
        <v>0</v>
      </c>
      <c r="P14" s="61">
        <v>0</v>
      </c>
      <c r="Q14" s="2">
        <v>0</v>
      </c>
      <c r="R14" s="61">
        <v>0</v>
      </c>
      <c r="S14" s="2">
        <v>0</v>
      </c>
      <c r="T14" s="61">
        <v>0</v>
      </c>
      <c r="U14" s="2">
        <v>0</v>
      </c>
      <c r="V14" s="63">
        <v>0</v>
      </c>
      <c r="W14" s="12">
        <f t="shared" si="0"/>
        <v>0</v>
      </c>
      <c r="X14" s="65">
        <f t="shared" si="1"/>
        <v>0</v>
      </c>
    </row>
    <row r="15" spans="1:24">
      <c r="A15" s="2">
        <v>10</v>
      </c>
      <c r="B15" s="2" t="s">
        <v>19</v>
      </c>
      <c r="C15" s="2">
        <v>1136</v>
      </c>
      <c r="D15" s="61">
        <v>643.91</v>
      </c>
      <c r="E15" s="2">
        <v>0</v>
      </c>
      <c r="F15" s="61">
        <v>0</v>
      </c>
      <c r="G15" s="2">
        <v>0</v>
      </c>
      <c r="H15" s="61">
        <v>0</v>
      </c>
      <c r="I15" s="2">
        <v>18</v>
      </c>
      <c r="J15" s="61">
        <v>42.65</v>
      </c>
      <c r="K15" s="2">
        <v>0</v>
      </c>
      <c r="L15" s="61">
        <v>0</v>
      </c>
      <c r="M15" s="2">
        <v>0</v>
      </c>
      <c r="N15" s="61">
        <v>0</v>
      </c>
      <c r="O15" s="2">
        <v>0</v>
      </c>
      <c r="P15" s="61">
        <v>0</v>
      </c>
      <c r="Q15" s="2">
        <v>18</v>
      </c>
      <c r="R15" s="61">
        <v>42.65</v>
      </c>
      <c r="S15" s="2">
        <v>0</v>
      </c>
      <c r="T15" s="61">
        <v>0</v>
      </c>
      <c r="U15" s="2">
        <v>0</v>
      </c>
      <c r="V15" s="63">
        <v>0</v>
      </c>
      <c r="W15" s="12">
        <f t="shared" si="0"/>
        <v>1172</v>
      </c>
      <c r="X15" s="65">
        <f t="shared" si="1"/>
        <v>729.20999999999992</v>
      </c>
    </row>
    <row r="16" spans="1:24">
      <c r="A16" s="2">
        <v>11</v>
      </c>
      <c r="B16" s="2" t="s">
        <v>20</v>
      </c>
      <c r="C16" s="2">
        <v>41</v>
      </c>
      <c r="D16" s="61">
        <v>14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1">
        <v>0</v>
      </c>
      <c r="O16" s="2">
        <v>0</v>
      </c>
      <c r="P16" s="61">
        <v>0</v>
      </c>
      <c r="Q16" s="2">
        <v>0</v>
      </c>
      <c r="R16" s="61">
        <v>0</v>
      </c>
      <c r="S16" s="2">
        <v>0</v>
      </c>
      <c r="T16" s="61">
        <v>0</v>
      </c>
      <c r="U16" s="2">
        <v>0</v>
      </c>
      <c r="V16" s="63">
        <v>0</v>
      </c>
      <c r="W16" s="12">
        <f t="shared" si="0"/>
        <v>41</v>
      </c>
      <c r="X16" s="65">
        <f t="shared" si="1"/>
        <v>14</v>
      </c>
    </row>
    <row r="17" spans="1:24">
      <c r="A17" s="2">
        <v>12</v>
      </c>
      <c r="B17" s="2" t="s">
        <v>21</v>
      </c>
      <c r="C17" s="2">
        <v>18</v>
      </c>
      <c r="D17" s="61">
        <v>17.600000000000001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2</v>
      </c>
      <c r="N17" s="61">
        <v>0.22</v>
      </c>
      <c r="O17" s="2">
        <v>0</v>
      </c>
      <c r="P17" s="61">
        <v>0</v>
      </c>
      <c r="Q17" s="2">
        <v>0</v>
      </c>
      <c r="R17" s="61">
        <v>0</v>
      </c>
      <c r="S17" s="2">
        <v>0</v>
      </c>
      <c r="T17" s="61">
        <v>0</v>
      </c>
      <c r="U17" s="2">
        <v>0</v>
      </c>
      <c r="V17" s="63">
        <v>0</v>
      </c>
      <c r="W17" s="12">
        <f t="shared" si="0"/>
        <v>20</v>
      </c>
      <c r="X17" s="65">
        <f t="shared" si="1"/>
        <v>17.82</v>
      </c>
    </row>
    <row r="18" spans="1:24">
      <c r="A18" s="3" t="s">
        <v>22</v>
      </c>
      <c r="B18" s="3" t="s">
        <v>23</v>
      </c>
      <c r="C18" s="3">
        <v>1306</v>
      </c>
      <c r="D18" s="62">
        <v>895.49</v>
      </c>
      <c r="E18" s="3">
        <v>0</v>
      </c>
      <c r="F18" s="62">
        <v>0</v>
      </c>
      <c r="G18" s="3">
        <v>0</v>
      </c>
      <c r="H18" s="62">
        <v>0</v>
      </c>
      <c r="I18" s="3">
        <v>18</v>
      </c>
      <c r="J18" s="62">
        <v>42.65</v>
      </c>
      <c r="K18" s="3">
        <v>0</v>
      </c>
      <c r="L18" s="62">
        <v>0</v>
      </c>
      <c r="M18" s="3">
        <v>3</v>
      </c>
      <c r="N18" s="62">
        <v>5.32</v>
      </c>
      <c r="O18" s="3">
        <v>0</v>
      </c>
      <c r="P18" s="62">
        <v>0</v>
      </c>
      <c r="Q18" s="3">
        <v>39</v>
      </c>
      <c r="R18" s="62">
        <v>71.209999999999994</v>
      </c>
      <c r="S18" s="3">
        <v>5</v>
      </c>
      <c r="T18" s="62">
        <v>19.79</v>
      </c>
      <c r="U18" s="3">
        <v>48</v>
      </c>
      <c r="V18" s="64">
        <v>76.680000000000007</v>
      </c>
      <c r="W18" s="14">
        <f t="shared" si="0"/>
        <v>1419</v>
      </c>
      <c r="X18" s="66">
        <f t="shared" si="1"/>
        <v>1111.1400000000001</v>
      </c>
    </row>
    <row r="19" spans="1:24">
      <c r="A19" s="2">
        <v>1</v>
      </c>
      <c r="B19" s="2" t="s">
        <v>24</v>
      </c>
      <c r="C19" s="2">
        <v>3</v>
      </c>
      <c r="D19" s="61">
        <v>181.82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1">
        <v>0</v>
      </c>
      <c r="O19" s="2">
        <v>0</v>
      </c>
      <c r="P19" s="61">
        <v>0</v>
      </c>
      <c r="Q19" s="2">
        <v>0</v>
      </c>
      <c r="R19" s="61">
        <v>0</v>
      </c>
      <c r="S19" s="2">
        <v>0</v>
      </c>
      <c r="T19" s="61">
        <v>0</v>
      </c>
      <c r="U19" s="2">
        <v>0</v>
      </c>
      <c r="V19" s="63">
        <v>0</v>
      </c>
      <c r="W19" s="12">
        <f t="shared" si="0"/>
        <v>3</v>
      </c>
      <c r="X19" s="65">
        <f t="shared" si="1"/>
        <v>181.82</v>
      </c>
    </row>
    <row r="20" spans="1:24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1">
        <v>0</v>
      </c>
      <c r="Q20" s="2">
        <v>0</v>
      </c>
      <c r="R20" s="61">
        <v>0</v>
      </c>
      <c r="S20" s="2">
        <v>0</v>
      </c>
      <c r="T20" s="61">
        <v>0</v>
      </c>
      <c r="U20" s="2">
        <v>0</v>
      </c>
      <c r="V20" s="63">
        <v>0</v>
      </c>
      <c r="W20" s="12">
        <f t="shared" si="0"/>
        <v>0</v>
      </c>
      <c r="X20" s="65">
        <f t="shared" si="1"/>
        <v>0</v>
      </c>
    </row>
    <row r="21" spans="1:24">
      <c r="A21" s="2">
        <v>3</v>
      </c>
      <c r="B21" s="2" t="s">
        <v>25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2">
        <v>0</v>
      </c>
      <c r="N21" s="61">
        <v>0</v>
      </c>
      <c r="O21" s="2">
        <v>0</v>
      </c>
      <c r="P21" s="61">
        <v>0</v>
      </c>
      <c r="Q21" s="2">
        <v>1</v>
      </c>
      <c r="R21" s="61">
        <v>1.76</v>
      </c>
      <c r="S21" s="2">
        <v>0</v>
      </c>
      <c r="T21" s="61">
        <v>0</v>
      </c>
      <c r="U21" s="2">
        <v>0</v>
      </c>
      <c r="V21" s="63">
        <v>0</v>
      </c>
      <c r="W21" s="12">
        <f t="shared" si="0"/>
        <v>1</v>
      </c>
      <c r="X21" s="65">
        <f t="shared" si="1"/>
        <v>1.76</v>
      </c>
    </row>
    <row r="22" spans="1:24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1">
        <v>0</v>
      </c>
      <c r="O22" s="2">
        <v>0</v>
      </c>
      <c r="P22" s="61">
        <v>0</v>
      </c>
      <c r="Q22" s="2">
        <v>8</v>
      </c>
      <c r="R22" s="61">
        <v>50.83</v>
      </c>
      <c r="S22" s="2">
        <v>0</v>
      </c>
      <c r="T22" s="61">
        <v>0</v>
      </c>
      <c r="U22" s="2">
        <v>0</v>
      </c>
      <c r="V22" s="63">
        <v>0</v>
      </c>
      <c r="W22" s="12">
        <f t="shared" si="0"/>
        <v>8</v>
      </c>
      <c r="X22" s="65">
        <f t="shared" si="1"/>
        <v>50.83</v>
      </c>
    </row>
    <row r="23" spans="1:24">
      <c r="A23" s="2">
        <v>5</v>
      </c>
      <c r="B23" s="2" t="s">
        <v>27</v>
      </c>
      <c r="C23" s="2">
        <v>4</v>
      </c>
      <c r="D23" s="61">
        <v>2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1">
        <v>0</v>
      </c>
      <c r="M23" s="2">
        <v>0</v>
      </c>
      <c r="N23" s="61">
        <v>0</v>
      </c>
      <c r="O23" s="2">
        <v>0</v>
      </c>
      <c r="P23" s="61">
        <v>0</v>
      </c>
      <c r="Q23" s="2">
        <v>0</v>
      </c>
      <c r="R23" s="61">
        <v>0</v>
      </c>
      <c r="S23" s="2">
        <v>0</v>
      </c>
      <c r="T23" s="61">
        <v>0</v>
      </c>
      <c r="U23" s="2">
        <v>0</v>
      </c>
      <c r="V23" s="63">
        <v>0</v>
      </c>
      <c r="W23" s="12">
        <f t="shared" si="0"/>
        <v>4</v>
      </c>
      <c r="X23" s="65">
        <f t="shared" si="1"/>
        <v>2</v>
      </c>
    </row>
    <row r="24" spans="1:24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0</v>
      </c>
      <c r="P24" s="61">
        <v>0</v>
      </c>
      <c r="Q24" s="2">
        <v>0</v>
      </c>
      <c r="R24" s="61">
        <v>0</v>
      </c>
      <c r="S24" s="2">
        <v>0</v>
      </c>
      <c r="T24" s="61">
        <v>0</v>
      </c>
      <c r="U24" s="2">
        <v>0</v>
      </c>
      <c r="V24" s="63">
        <v>0</v>
      </c>
      <c r="W24" s="12">
        <f t="shared" si="0"/>
        <v>0</v>
      </c>
      <c r="X24" s="65">
        <f t="shared" si="1"/>
        <v>0</v>
      </c>
    </row>
    <row r="25" spans="1:24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60</v>
      </c>
      <c r="N25" s="61">
        <v>29.45</v>
      </c>
      <c r="O25" s="2">
        <v>0</v>
      </c>
      <c r="P25" s="61">
        <v>0</v>
      </c>
      <c r="Q25" s="2">
        <v>0</v>
      </c>
      <c r="R25" s="61">
        <v>0</v>
      </c>
      <c r="S25" s="2">
        <v>0</v>
      </c>
      <c r="T25" s="61">
        <v>0</v>
      </c>
      <c r="U25" s="2">
        <v>0</v>
      </c>
      <c r="V25" s="63">
        <v>0</v>
      </c>
      <c r="W25" s="12">
        <f t="shared" si="0"/>
        <v>60</v>
      </c>
      <c r="X25" s="65">
        <f t="shared" si="1"/>
        <v>29.45</v>
      </c>
    </row>
    <row r="26" spans="1:24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1">
        <v>0</v>
      </c>
      <c r="Q26" s="2">
        <v>0</v>
      </c>
      <c r="R26" s="61">
        <v>0</v>
      </c>
      <c r="S26" s="2">
        <v>0</v>
      </c>
      <c r="T26" s="61">
        <v>0</v>
      </c>
      <c r="U26" s="2">
        <v>0</v>
      </c>
      <c r="V26" s="63">
        <v>0</v>
      </c>
      <c r="W26" s="12">
        <f t="shared" si="0"/>
        <v>0</v>
      </c>
      <c r="X26" s="65">
        <f t="shared" si="1"/>
        <v>0</v>
      </c>
    </row>
    <row r="27" spans="1:24">
      <c r="A27" s="3" t="s">
        <v>31</v>
      </c>
      <c r="B27" s="3" t="s">
        <v>23</v>
      </c>
      <c r="C27" s="3">
        <v>7</v>
      </c>
      <c r="D27" s="62">
        <v>183.82</v>
      </c>
      <c r="E27" s="3">
        <v>0</v>
      </c>
      <c r="F27" s="62">
        <v>0</v>
      </c>
      <c r="G27" s="3">
        <v>0</v>
      </c>
      <c r="H27" s="62">
        <v>0</v>
      </c>
      <c r="I27" s="3">
        <v>0</v>
      </c>
      <c r="J27" s="62">
        <v>0</v>
      </c>
      <c r="K27" s="3">
        <v>0</v>
      </c>
      <c r="L27" s="62">
        <v>0</v>
      </c>
      <c r="M27" s="3">
        <v>60</v>
      </c>
      <c r="N27" s="62">
        <v>29.45</v>
      </c>
      <c r="O27" s="3">
        <v>0</v>
      </c>
      <c r="P27" s="62">
        <v>0</v>
      </c>
      <c r="Q27" s="3">
        <v>9</v>
      </c>
      <c r="R27" s="62">
        <v>52.59</v>
      </c>
      <c r="S27" s="3">
        <v>0</v>
      </c>
      <c r="T27" s="62">
        <v>0</v>
      </c>
      <c r="U27" s="3">
        <v>0</v>
      </c>
      <c r="V27" s="64">
        <v>0</v>
      </c>
      <c r="W27" s="14">
        <f t="shared" si="0"/>
        <v>76</v>
      </c>
      <c r="X27" s="66">
        <f t="shared" si="1"/>
        <v>265.86</v>
      </c>
    </row>
    <row r="28" spans="1:24">
      <c r="A28" s="2">
        <v>1</v>
      </c>
      <c r="B28" s="2" t="s">
        <v>32</v>
      </c>
      <c r="C28" s="2">
        <v>191</v>
      </c>
      <c r="D28" s="61">
        <v>129.66999999999999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1">
        <v>0</v>
      </c>
      <c r="O28" s="2">
        <v>0</v>
      </c>
      <c r="P28" s="61">
        <v>0</v>
      </c>
      <c r="Q28" s="2">
        <v>0</v>
      </c>
      <c r="R28" s="61">
        <v>0</v>
      </c>
      <c r="S28" s="2">
        <v>0</v>
      </c>
      <c r="T28" s="61">
        <v>0</v>
      </c>
      <c r="U28" s="2">
        <v>0</v>
      </c>
      <c r="V28" s="63">
        <v>0</v>
      </c>
      <c r="W28" s="12">
        <f t="shared" si="0"/>
        <v>191</v>
      </c>
      <c r="X28" s="65">
        <f t="shared" si="1"/>
        <v>129.66999999999999</v>
      </c>
    </row>
    <row r="29" spans="1:24">
      <c r="A29" s="3" t="s">
        <v>33</v>
      </c>
      <c r="B29" s="3" t="s">
        <v>23</v>
      </c>
      <c r="C29" s="3">
        <v>191</v>
      </c>
      <c r="D29" s="62">
        <v>129.66999999999999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2">
        <v>0</v>
      </c>
      <c r="O29" s="3">
        <v>0</v>
      </c>
      <c r="P29" s="62">
        <v>0</v>
      </c>
      <c r="Q29" s="3">
        <v>0</v>
      </c>
      <c r="R29" s="62">
        <v>0</v>
      </c>
      <c r="S29" s="3">
        <v>0</v>
      </c>
      <c r="T29" s="62">
        <v>0</v>
      </c>
      <c r="U29" s="3">
        <v>0</v>
      </c>
      <c r="V29" s="64">
        <v>0</v>
      </c>
      <c r="W29" s="14">
        <f t="shared" si="0"/>
        <v>191</v>
      </c>
      <c r="X29" s="66">
        <f t="shared" si="1"/>
        <v>129.66999999999999</v>
      </c>
    </row>
    <row r="30" spans="1:24">
      <c r="A30" s="2">
        <v>1</v>
      </c>
      <c r="B30" s="2" t="s">
        <v>34</v>
      </c>
      <c r="C30" s="2">
        <v>35</v>
      </c>
      <c r="D30" s="61">
        <v>32.659999999999997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1">
        <v>0</v>
      </c>
      <c r="Q30" s="2">
        <v>0</v>
      </c>
      <c r="R30" s="61">
        <v>0</v>
      </c>
      <c r="S30" s="2">
        <v>0</v>
      </c>
      <c r="T30" s="61">
        <v>0</v>
      </c>
      <c r="U30" s="2">
        <v>0</v>
      </c>
      <c r="V30" s="63">
        <v>0</v>
      </c>
      <c r="W30" s="12">
        <f t="shared" si="0"/>
        <v>35</v>
      </c>
      <c r="X30" s="65">
        <f t="shared" si="1"/>
        <v>32.659999999999997</v>
      </c>
    </row>
    <row r="31" spans="1:24">
      <c r="A31" s="3" t="s">
        <v>35</v>
      </c>
      <c r="B31" s="3" t="s">
        <v>23</v>
      </c>
      <c r="C31" s="3">
        <v>1539</v>
      </c>
      <c r="D31" s="62">
        <v>1241.6400000000001</v>
      </c>
      <c r="E31" s="3">
        <v>0</v>
      </c>
      <c r="F31" s="62">
        <v>0</v>
      </c>
      <c r="G31" s="3">
        <v>0</v>
      </c>
      <c r="H31" s="62">
        <v>0</v>
      </c>
      <c r="I31" s="3">
        <v>18</v>
      </c>
      <c r="J31" s="62">
        <v>42.65</v>
      </c>
      <c r="K31" s="3">
        <v>0</v>
      </c>
      <c r="L31" s="62">
        <v>0</v>
      </c>
      <c r="M31" s="3">
        <v>63</v>
      </c>
      <c r="N31" s="62">
        <v>34.770000000000003</v>
      </c>
      <c r="O31" s="3">
        <v>0</v>
      </c>
      <c r="P31" s="62">
        <v>0</v>
      </c>
      <c r="Q31" s="3">
        <v>48</v>
      </c>
      <c r="R31" s="62">
        <v>123.8</v>
      </c>
      <c r="S31" s="3">
        <v>5</v>
      </c>
      <c r="T31" s="62">
        <v>19.79</v>
      </c>
      <c r="U31" s="3">
        <v>48</v>
      </c>
      <c r="V31" s="64">
        <v>76.680000000000007</v>
      </c>
      <c r="W31" s="14">
        <f t="shared" si="0"/>
        <v>1721</v>
      </c>
      <c r="X31" s="66">
        <f t="shared" si="1"/>
        <v>1539.3300000000002</v>
      </c>
    </row>
  </sheetData>
  <mergeCells count="16">
    <mergeCell ref="A1:X1"/>
    <mergeCell ref="W4:X4"/>
    <mergeCell ref="A2:X2"/>
    <mergeCell ref="A3:X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4:A5"/>
    <mergeCell ref="B4:B5"/>
  </mergeCells>
  <pageMargins left="0.72" right="0.25" top="0.86" bottom="0.75" header="0.3" footer="0.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31"/>
  <sheetViews>
    <sheetView topLeftCell="A13" workbookViewId="0">
      <selection activeCell="P37" sqref="P37"/>
    </sheetView>
  </sheetViews>
  <sheetFormatPr defaultRowHeight="15"/>
  <cols>
    <col min="1" max="1" width="7.28515625" bestFit="1" customWidth="1"/>
    <col min="2" max="2" width="7.85546875" customWidth="1"/>
    <col min="3" max="3" width="6.28515625" customWidth="1"/>
    <col min="4" max="4" width="7.5703125" style="54" bestFit="1" customWidth="1"/>
    <col min="5" max="5" width="6" customWidth="1"/>
    <col min="6" max="6" width="7.5703125" style="54" bestFit="1" customWidth="1"/>
    <col min="7" max="7" width="5.7109375" customWidth="1"/>
    <col min="8" max="8" width="7.5703125" style="54" bestFit="1" customWidth="1"/>
    <col min="9" max="9" width="5.42578125" customWidth="1"/>
    <col min="10" max="10" width="7.5703125" style="54" bestFit="1" customWidth="1"/>
    <col min="11" max="11" width="4.140625" bestFit="1" customWidth="1"/>
    <col min="12" max="12" width="7.5703125" style="54" bestFit="1" customWidth="1"/>
    <col min="13" max="13" width="4.140625" bestFit="1" customWidth="1"/>
    <col min="14" max="14" width="6.5703125" style="54" bestFit="1" customWidth="1"/>
    <col min="15" max="15" width="4.85546875" customWidth="1"/>
    <col min="16" max="16" width="5.140625" style="54" bestFit="1" customWidth="1"/>
    <col min="17" max="17" width="4.140625" bestFit="1" customWidth="1"/>
    <col min="18" max="18" width="5.140625" style="54" bestFit="1" customWidth="1"/>
    <col min="19" max="19" width="4.7109375" customWidth="1"/>
    <col min="20" max="20" width="7.5703125" style="54" bestFit="1" customWidth="1"/>
    <col min="21" max="21" width="6.42578125" customWidth="1"/>
    <col min="22" max="22" width="9" style="54" bestFit="1" customWidth="1"/>
  </cols>
  <sheetData>
    <row r="1" spans="1:22" s="150" customFormat="1" ht="22.5" customHeight="1">
      <c r="A1" s="426">
        <v>24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8"/>
    </row>
    <row r="2" spans="1:22" s="322" customFormat="1" ht="41.25" customHeight="1">
      <c r="A2" s="420" t="s">
        <v>54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9"/>
    </row>
    <row r="3" spans="1:22" ht="15.75" customHeight="1">
      <c r="A3" s="439" t="s">
        <v>52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1"/>
    </row>
    <row r="4" spans="1:22" s="20" customFormat="1" ht="28.5" customHeight="1">
      <c r="A4" s="488" t="s">
        <v>0</v>
      </c>
      <c r="B4" s="488" t="s">
        <v>1</v>
      </c>
      <c r="C4" s="488" t="s">
        <v>283</v>
      </c>
      <c r="D4" s="488"/>
      <c r="E4" s="488" t="s">
        <v>284</v>
      </c>
      <c r="F4" s="488"/>
      <c r="G4" s="488" t="s">
        <v>285</v>
      </c>
      <c r="H4" s="488"/>
      <c r="I4" s="488" t="s">
        <v>286</v>
      </c>
      <c r="J4" s="488"/>
      <c r="K4" s="488" t="s">
        <v>287</v>
      </c>
      <c r="L4" s="488"/>
      <c r="M4" s="488" t="s">
        <v>288</v>
      </c>
      <c r="N4" s="488"/>
      <c r="O4" s="488" t="s">
        <v>289</v>
      </c>
      <c r="P4" s="488"/>
      <c r="Q4" s="488" t="s">
        <v>290</v>
      </c>
      <c r="R4" s="488"/>
      <c r="S4" s="488" t="s">
        <v>55</v>
      </c>
      <c r="T4" s="488"/>
      <c r="U4" s="488" t="s">
        <v>291</v>
      </c>
      <c r="V4" s="488"/>
    </row>
    <row r="5" spans="1:22">
      <c r="A5" s="488"/>
      <c r="B5" s="488"/>
      <c r="C5" s="43" t="s">
        <v>238</v>
      </c>
      <c r="D5" s="78" t="s">
        <v>272</v>
      </c>
      <c r="E5" s="43" t="s">
        <v>238</v>
      </c>
      <c r="F5" s="78" t="s">
        <v>272</v>
      </c>
      <c r="G5" s="43" t="s">
        <v>238</v>
      </c>
      <c r="H5" s="78" t="s">
        <v>272</v>
      </c>
      <c r="I5" s="43" t="s">
        <v>238</v>
      </c>
      <c r="J5" s="78" t="s">
        <v>272</v>
      </c>
      <c r="K5" s="43" t="s">
        <v>238</v>
      </c>
      <c r="L5" s="78" t="s">
        <v>272</v>
      </c>
      <c r="M5" s="43" t="s">
        <v>238</v>
      </c>
      <c r="N5" s="78" t="s">
        <v>272</v>
      </c>
      <c r="O5" s="43" t="s">
        <v>238</v>
      </c>
      <c r="P5" s="78" t="s">
        <v>272</v>
      </c>
      <c r="Q5" s="43" t="s">
        <v>238</v>
      </c>
      <c r="R5" s="78" t="s">
        <v>272</v>
      </c>
      <c r="S5" s="43" t="s">
        <v>238</v>
      </c>
      <c r="T5" s="78" t="s">
        <v>272</v>
      </c>
      <c r="U5" s="43" t="s">
        <v>238</v>
      </c>
      <c r="V5" s="78" t="s">
        <v>272</v>
      </c>
    </row>
    <row r="6" spans="1:22">
      <c r="A6" s="50">
        <v>1</v>
      </c>
      <c r="B6" s="50" t="s">
        <v>10</v>
      </c>
      <c r="C6" s="50">
        <v>29</v>
      </c>
      <c r="D6" s="89">
        <v>400.22</v>
      </c>
      <c r="E6" s="50">
        <v>5</v>
      </c>
      <c r="F6" s="89">
        <v>200</v>
      </c>
      <c r="G6" s="50">
        <v>10</v>
      </c>
      <c r="H6" s="89">
        <v>275</v>
      </c>
      <c r="I6" s="50">
        <v>4</v>
      </c>
      <c r="J6" s="89">
        <v>125</v>
      </c>
      <c r="K6" s="50">
        <v>0</v>
      </c>
      <c r="L6" s="89">
        <v>0</v>
      </c>
      <c r="M6" s="50">
        <v>0</v>
      </c>
      <c r="N6" s="89">
        <v>0</v>
      </c>
      <c r="O6" s="50">
        <v>0</v>
      </c>
      <c r="P6" s="89">
        <v>0</v>
      </c>
      <c r="Q6" s="50">
        <v>0</v>
      </c>
      <c r="R6" s="89">
        <v>0</v>
      </c>
      <c r="S6" s="50">
        <v>0</v>
      </c>
      <c r="T6" s="89">
        <v>0</v>
      </c>
      <c r="U6" s="12">
        <f>C6+E6+G6+I6+K6+M6+O6+Q6+S6</f>
        <v>48</v>
      </c>
      <c r="V6" s="65">
        <f>D6+F6+H6+J6+L6+N6+P6+R6+T6</f>
        <v>1000.22</v>
      </c>
    </row>
    <row r="7" spans="1:22">
      <c r="A7" s="50">
        <v>2</v>
      </c>
      <c r="B7" s="50" t="s">
        <v>11</v>
      </c>
      <c r="C7" s="50">
        <v>71</v>
      </c>
      <c r="D7" s="89">
        <v>86.85</v>
      </c>
      <c r="E7" s="50">
        <v>0</v>
      </c>
      <c r="F7" s="89">
        <v>0</v>
      </c>
      <c r="G7" s="50">
        <v>52</v>
      </c>
      <c r="H7" s="89">
        <v>68</v>
      </c>
      <c r="I7" s="50">
        <v>0</v>
      </c>
      <c r="J7" s="89">
        <v>0</v>
      </c>
      <c r="K7" s="50">
        <v>0</v>
      </c>
      <c r="L7" s="89">
        <v>0</v>
      </c>
      <c r="M7" s="50">
        <v>0</v>
      </c>
      <c r="N7" s="89">
        <v>0</v>
      </c>
      <c r="O7" s="50">
        <v>0</v>
      </c>
      <c r="P7" s="89">
        <v>0</v>
      </c>
      <c r="Q7" s="50">
        <v>0</v>
      </c>
      <c r="R7" s="89">
        <v>0</v>
      </c>
      <c r="S7" s="50">
        <v>0</v>
      </c>
      <c r="T7" s="89">
        <v>0</v>
      </c>
      <c r="U7" s="12">
        <f t="shared" ref="U7:U31" si="0">C7+E7+G7+I7+K7+M7+O7+Q7+S7</f>
        <v>123</v>
      </c>
      <c r="V7" s="65">
        <f t="shared" ref="V7:V31" si="1">D7+F7+H7+J7+L7+N7+P7+R7+T7</f>
        <v>154.85</v>
      </c>
    </row>
    <row r="8" spans="1:22">
      <c r="A8" s="50">
        <v>3</v>
      </c>
      <c r="B8" s="50" t="s">
        <v>12</v>
      </c>
      <c r="C8" s="50">
        <v>58</v>
      </c>
      <c r="D8" s="89">
        <v>119.03</v>
      </c>
      <c r="E8" s="50">
        <v>0</v>
      </c>
      <c r="F8" s="89">
        <v>0</v>
      </c>
      <c r="G8" s="50">
        <v>0</v>
      </c>
      <c r="H8" s="89">
        <v>0</v>
      </c>
      <c r="I8" s="50">
        <v>1</v>
      </c>
      <c r="J8" s="89">
        <v>140</v>
      </c>
      <c r="K8" s="50">
        <v>0</v>
      </c>
      <c r="L8" s="89">
        <v>0</v>
      </c>
      <c r="M8" s="50">
        <v>0</v>
      </c>
      <c r="N8" s="89">
        <v>0</v>
      </c>
      <c r="O8" s="50">
        <v>0</v>
      </c>
      <c r="P8" s="89">
        <v>0</v>
      </c>
      <c r="Q8" s="50">
        <v>0</v>
      </c>
      <c r="R8" s="89">
        <v>0</v>
      </c>
      <c r="S8" s="50">
        <v>6</v>
      </c>
      <c r="T8" s="89">
        <v>160.5</v>
      </c>
      <c r="U8" s="12">
        <f t="shared" si="0"/>
        <v>65</v>
      </c>
      <c r="V8" s="65">
        <f t="shared" si="1"/>
        <v>419.53</v>
      </c>
    </row>
    <row r="9" spans="1:22">
      <c r="A9" s="50">
        <v>4</v>
      </c>
      <c r="B9" s="50" t="s">
        <v>13</v>
      </c>
      <c r="C9" s="50">
        <v>241</v>
      </c>
      <c r="D9" s="89">
        <v>517.24</v>
      </c>
      <c r="E9" s="50">
        <v>0</v>
      </c>
      <c r="F9" s="89">
        <v>0</v>
      </c>
      <c r="G9" s="50">
        <v>34</v>
      </c>
      <c r="H9" s="89">
        <v>278.27</v>
      </c>
      <c r="I9" s="50">
        <v>0</v>
      </c>
      <c r="J9" s="89">
        <v>0</v>
      </c>
      <c r="K9" s="50">
        <v>2</v>
      </c>
      <c r="L9" s="89">
        <v>52</v>
      </c>
      <c r="M9" s="50">
        <v>0</v>
      </c>
      <c r="N9" s="89">
        <v>0</v>
      </c>
      <c r="O9" s="50">
        <v>0</v>
      </c>
      <c r="P9" s="89">
        <v>0</v>
      </c>
      <c r="Q9" s="50">
        <v>0</v>
      </c>
      <c r="R9" s="89">
        <v>0</v>
      </c>
      <c r="S9" s="50">
        <v>4</v>
      </c>
      <c r="T9" s="89">
        <v>40</v>
      </c>
      <c r="U9" s="12">
        <f t="shared" si="0"/>
        <v>281</v>
      </c>
      <c r="V9" s="65">
        <f t="shared" si="1"/>
        <v>887.51</v>
      </c>
    </row>
    <row r="10" spans="1:22">
      <c r="A10" s="50">
        <v>5</v>
      </c>
      <c r="B10" s="50" t="s">
        <v>14</v>
      </c>
      <c r="C10" s="50">
        <v>344</v>
      </c>
      <c r="D10" s="89">
        <v>671.02</v>
      </c>
      <c r="E10" s="50">
        <v>0</v>
      </c>
      <c r="F10" s="89">
        <v>0</v>
      </c>
      <c r="G10" s="50">
        <v>99</v>
      </c>
      <c r="H10" s="89">
        <v>216.43</v>
      </c>
      <c r="I10" s="50">
        <v>0</v>
      </c>
      <c r="J10" s="89">
        <v>0</v>
      </c>
      <c r="K10" s="50">
        <v>0</v>
      </c>
      <c r="L10" s="89">
        <v>0</v>
      </c>
      <c r="M10" s="50">
        <v>0</v>
      </c>
      <c r="N10" s="89">
        <v>0</v>
      </c>
      <c r="O10" s="50">
        <v>0</v>
      </c>
      <c r="P10" s="89">
        <v>0</v>
      </c>
      <c r="Q10" s="50">
        <v>0</v>
      </c>
      <c r="R10" s="89">
        <v>0</v>
      </c>
      <c r="S10" s="50">
        <v>60</v>
      </c>
      <c r="T10" s="89">
        <v>63.37</v>
      </c>
      <c r="U10" s="12">
        <f t="shared" si="0"/>
        <v>503</v>
      </c>
      <c r="V10" s="65">
        <f t="shared" si="1"/>
        <v>950.82</v>
      </c>
    </row>
    <row r="11" spans="1:22">
      <c r="A11" s="50">
        <v>6</v>
      </c>
      <c r="B11" s="50" t="s">
        <v>15</v>
      </c>
      <c r="C11" s="50">
        <v>117</v>
      </c>
      <c r="D11" s="89">
        <v>164.3</v>
      </c>
      <c r="E11" s="50">
        <v>2</v>
      </c>
      <c r="F11" s="89">
        <v>19.399999999999999</v>
      </c>
      <c r="G11" s="50">
        <v>43</v>
      </c>
      <c r="H11" s="89">
        <v>281.73</v>
      </c>
      <c r="I11" s="50">
        <v>0</v>
      </c>
      <c r="J11" s="89">
        <v>0</v>
      </c>
      <c r="K11" s="50">
        <v>11</v>
      </c>
      <c r="L11" s="89">
        <v>152.38</v>
      </c>
      <c r="M11" s="50">
        <v>0</v>
      </c>
      <c r="N11" s="89">
        <v>0</v>
      </c>
      <c r="O11" s="50">
        <v>0</v>
      </c>
      <c r="P11" s="89">
        <v>0</v>
      </c>
      <c r="Q11" s="50">
        <v>0</v>
      </c>
      <c r="R11" s="89">
        <v>0</v>
      </c>
      <c r="S11" s="50">
        <v>0</v>
      </c>
      <c r="T11" s="89">
        <v>0</v>
      </c>
      <c r="U11" s="12">
        <f t="shared" si="0"/>
        <v>173</v>
      </c>
      <c r="V11" s="65">
        <f t="shared" si="1"/>
        <v>617.81000000000006</v>
      </c>
    </row>
    <row r="12" spans="1:22">
      <c r="A12" s="50">
        <v>7</v>
      </c>
      <c r="B12" s="50" t="s">
        <v>16</v>
      </c>
      <c r="C12" s="50">
        <v>22</v>
      </c>
      <c r="D12" s="89">
        <v>48.59</v>
      </c>
      <c r="E12" s="50">
        <v>5</v>
      </c>
      <c r="F12" s="89">
        <v>47</v>
      </c>
      <c r="G12" s="50">
        <v>0</v>
      </c>
      <c r="H12" s="89">
        <v>0</v>
      </c>
      <c r="I12" s="50">
        <v>0</v>
      </c>
      <c r="J12" s="89">
        <v>0</v>
      </c>
      <c r="K12" s="50">
        <v>0</v>
      </c>
      <c r="L12" s="89">
        <v>0</v>
      </c>
      <c r="M12" s="50">
        <v>0</v>
      </c>
      <c r="N12" s="89">
        <v>0</v>
      </c>
      <c r="O12" s="50">
        <v>0</v>
      </c>
      <c r="P12" s="89">
        <v>0</v>
      </c>
      <c r="Q12" s="50">
        <v>0</v>
      </c>
      <c r="R12" s="89">
        <v>0</v>
      </c>
      <c r="S12" s="50">
        <v>0</v>
      </c>
      <c r="T12" s="89">
        <v>0</v>
      </c>
      <c r="U12" s="12">
        <f t="shared" si="0"/>
        <v>27</v>
      </c>
      <c r="V12" s="65">
        <f t="shared" si="1"/>
        <v>95.59</v>
      </c>
    </row>
    <row r="13" spans="1:22">
      <c r="A13" s="50">
        <v>8</v>
      </c>
      <c r="B13" s="50" t="s">
        <v>17</v>
      </c>
      <c r="C13" s="50">
        <v>51</v>
      </c>
      <c r="D13" s="89">
        <v>99.7</v>
      </c>
      <c r="E13" s="50">
        <v>100</v>
      </c>
      <c r="F13" s="89">
        <v>332.1</v>
      </c>
      <c r="G13" s="50">
        <v>12</v>
      </c>
      <c r="H13" s="89">
        <v>49.2</v>
      </c>
      <c r="I13" s="50">
        <v>1</v>
      </c>
      <c r="J13" s="89">
        <v>2.5</v>
      </c>
      <c r="K13" s="50">
        <v>90</v>
      </c>
      <c r="L13" s="89">
        <v>251</v>
      </c>
      <c r="M13" s="50">
        <v>0</v>
      </c>
      <c r="N13" s="89">
        <v>0</v>
      </c>
      <c r="O13" s="50">
        <v>0</v>
      </c>
      <c r="P13" s="89">
        <v>0</v>
      </c>
      <c r="Q13" s="50">
        <v>0</v>
      </c>
      <c r="R13" s="89">
        <v>0</v>
      </c>
      <c r="S13" s="50">
        <v>1</v>
      </c>
      <c r="T13" s="89">
        <v>2.1</v>
      </c>
      <c r="U13" s="12">
        <f t="shared" si="0"/>
        <v>255</v>
      </c>
      <c r="V13" s="65">
        <f t="shared" si="1"/>
        <v>736.6</v>
      </c>
    </row>
    <row r="14" spans="1:22">
      <c r="A14" s="50">
        <v>9</v>
      </c>
      <c r="B14" s="50" t="s">
        <v>18</v>
      </c>
      <c r="C14" s="50">
        <v>47</v>
      </c>
      <c r="D14" s="89">
        <v>15.3</v>
      </c>
      <c r="E14" s="50">
        <v>3</v>
      </c>
      <c r="F14" s="89">
        <v>22.61</v>
      </c>
      <c r="G14" s="50">
        <v>12</v>
      </c>
      <c r="H14" s="89">
        <v>12.86</v>
      </c>
      <c r="I14" s="50">
        <v>0</v>
      </c>
      <c r="J14" s="89">
        <v>0</v>
      </c>
      <c r="K14" s="50">
        <v>0</v>
      </c>
      <c r="L14" s="89">
        <v>0</v>
      </c>
      <c r="M14" s="50">
        <v>0</v>
      </c>
      <c r="N14" s="89">
        <v>0</v>
      </c>
      <c r="O14" s="50">
        <v>0</v>
      </c>
      <c r="P14" s="89">
        <v>0</v>
      </c>
      <c r="Q14" s="50">
        <v>0</v>
      </c>
      <c r="R14" s="89">
        <v>0</v>
      </c>
      <c r="S14" s="50">
        <v>0</v>
      </c>
      <c r="T14" s="89">
        <v>0</v>
      </c>
      <c r="U14" s="12">
        <f t="shared" si="0"/>
        <v>62</v>
      </c>
      <c r="V14" s="65">
        <f t="shared" si="1"/>
        <v>50.769999999999996</v>
      </c>
    </row>
    <row r="15" spans="1:22">
      <c r="A15" s="50">
        <v>10</v>
      </c>
      <c r="B15" s="50" t="s">
        <v>19</v>
      </c>
      <c r="C15" s="50">
        <v>707</v>
      </c>
      <c r="D15" s="89">
        <v>1900.94</v>
      </c>
      <c r="E15" s="50">
        <v>461</v>
      </c>
      <c r="F15" s="89">
        <v>1252.26</v>
      </c>
      <c r="G15" s="50">
        <v>216</v>
      </c>
      <c r="H15" s="89">
        <v>3819.01</v>
      </c>
      <c r="I15" s="50">
        <v>95</v>
      </c>
      <c r="J15" s="89">
        <v>2340.63</v>
      </c>
      <c r="K15" s="50">
        <v>9</v>
      </c>
      <c r="L15" s="89">
        <v>931.06</v>
      </c>
      <c r="M15" s="50">
        <v>3</v>
      </c>
      <c r="N15" s="89">
        <v>620.64</v>
      </c>
      <c r="O15" s="50">
        <v>0</v>
      </c>
      <c r="P15" s="89">
        <v>0</v>
      </c>
      <c r="Q15" s="50">
        <v>0</v>
      </c>
      <c r="R15" s="89">
        <v>0</v>
      </c>
      <c r="S15" s="50">
        <v>0</v>
      </c>
      <c r="T15" s="89">
        <v>0</v>
      </c>
      <c r="U15" s="12">
        <f t="shared" si="0"/>
        <v>1491</v>
      </c>
      <c r="V15" s="65">
        <f t="shared" si="1"/>
        <v>10864.539999999999</v>
      </c>
    </row>
    <row r="16" spans="1:22">
      <c r="A16" s="50">
        <v>11</v>
      </c>
      <c r="B16" s="50" t="s">
        <v>20</v>
      </c>
      <c r="C16" s="50">
        <v>0</v>
      </c>
      <c r="D16" s="89">
        <v>0</v>
      </c>
      <c r="E16" s="50">
        <v>0</v>
      </c>
      <c r="F16" s="89">
        <v>0</v>
      </c>
      <c r="G16" s="50">
        <v>0</v>
      </c>
      <c r="H16" s="89">
        <v>0</v>
      </c>
      <c r="I16" s="50">
        <v>0</v>
      </c>
      <c r="J16" s="89">
        <v>0</v>
      </c>
      <c r="K16" s="50">
        <v>0</v>
      </c>
      <c r="L16" s="89">
        <v>0</v>
      </c>
      <c r="M16" s="50">
        <v>0</v>
      </c>
      <c r="N16" s="89">
        <v>0</v>
      </c>
      <c r="O16" s="50">
        <v>0</v>
      </c>
      <c r="P16" s="89">
        <v>0</v>
      </c>
      <c r="Q16" s="50">
        <v>0</v>
      </c>
      <c r="R16" s="89">
        <v>0</v>
      </c>
      <c r="S16" s="50">
        <v>108</v>
      </c>
      <c r="T16" s="89">
        <v>116</v>
      </c>
      <c r="U16" s="12">
        <f t="shared" si="0"/>
        <v>108</v>
      </c>
      <c r="V16" s="65">
        <f t="shared" si="1"/>
        <v>116</v>
      </c>
    </row>
    <row r="17" spans="1:22">
      <c r="A17" s="50">
        <v>12</v>
      </c>
      <c r="B17" s="50" t="s">
        <v>21</v>
      </c>
      <c r="C17" s="50">
        <v>25</v>
      </c>
      <c r="D17" s="89">
        <v>29.42</v>
      </c>
      <c r="E17" s="50">
        <v>1</v>
      </c>
      <c r="F17" s="89">
        <v>1.83</v>
      </c>
      <c r="G17" s="50">
        <v>3</v>
      </c>
      <c r="H17" s="89">
        <v>25.03</v>
      </c>
      <c r="I17" s="50">
        <v>0</v>
      </c>
      <c r="J17" s="89">
        <v>0</v>
      </c>
      <c r="K17" s="50">
        <v>0</v>
      </c>
      <c r="L17" s="89">
        <v>0</v>
      </c>
      <c r="M17" s="50">
        <v>0</v>
      </c>
      <c r="N17" s="89">
        <v>0</v>
      </c>
      <c r="O17" s="50">
        <v>0</v>
      </c>
      <c r="P17" s="89">
        <v>0</v>
      </c>
      <c r="Q17" s="50">
        <v>0</v>
      </c>
      <c r="R17" s="89">
        <v>0</v>
      </c>
      <c r="S17" s="50">
        <v>0</v>
      </c>
      <c r="T17" s="89">
        <v>0</v>
      </c>
      <c r="U17" s="12">
        <f t="shared" si="0"/>
        <v>29</v>
      </c>
      <c r="V17" s="65">
        <f t="shared" si="1"/>
        <v>56.28</v>
      </c>
    </row>
    <row r="18" spans="1:22">
      <c r="A18" s="22" t="s">
        <v>22</v>
      </c>
      <c r="B18" s="22" t="s">
        <v>23</v>
      </c>
      <c r="C18" s="22">
        <f t="shared" ref="C18:T18" si="2">SUM(C6:C17)</f>
        <v>1712</v>
      </c>
      <c r="D18" s="90">
        <f t="shared" si="2"/>
        <v>4052.61</v>
      </c>
      <c r="E18" s="22">
        <f t="shared" si="2"/>
        <v>577</v>
      </c>
      <c r="F18" s="90">
        <f t="shared" si="2"/>
        <v>1875.1999999999998</v>
      </c>
      <c r="G18" s="22">
        <f t="shared" si="2"/>
        <v>481</v>
      </c>
      <c r="H18" s="90">
        <f t="shared" si="2"/>
        <v>5025.53</v>
      </c>
      <c r="I18" s="22">
        <f t="shared" si="2"/>
        <v>101</v>
      </c>
      <c r="J18" s="90">
        <f t="shared" si="2"/>
        <v>2608.13</v>
      </c>
      <c r="K18" s="22">
        <f t="shared" si="2"/>
        <v>112</v>
      </c>
      <c r="L18" s="90">
        <f t="shared" si="2"/>
        <v>1386.44</v>
      </c>
      <c r="M18" s="22">
        <f t="shared" si="2"/>
        <v>3</v>
      </c>
      <c r="N18" s="90">
        <f t="shared" si="2"/>
        <v>620.64</v>
      </c>
      <c r="O18" s="22">
        <f t="shared" si="2"/>
        <v>0</v>
      </c>
      <c r="P18" s="90">
        <f t="shared" si="2"/>
        <v>0</v>
      </c>
      <c r="Q18" s="22">
        <f t="shared" si="2"/>
        <v>0</v>
      </c>
      <c r="R18" s="90">
        <f t="shared" si="2"/>
        <v>0</v>
      </c>
      <c r="S18" s="22">
        <f t="shared" si="2"/>
        <v>179</v>
      </c>
      <c r="T18" s="90">
        <f t="shared" si="2"/>
        <v>381.97</v>
      </c>
      <c r="U18" s="14">
        <f t="shared" si="0"/>
        <v>3165</v>
      </c>
      <c r="V18" s="66">
        <f t="shared" si="1"/>
        <v>15950.52</v>
      </c>
    </row>
    <row r="19" spans="1:22">
      <c r="A19" s="50">
        <v>1</v>
      </c>
      <c r="B19" s="50" t="s">
        <v>24</v>
      </c>
      <c r="C19" s="50">
        <v>0</v>
      </c>
      <c r="D19" s="89">
        <v>0</v>
      </c>
      <c r="E19" s="50">
        <v>0</v>
      </c>
      <c r="F19" s="89">
        <v>0</v>
      </c>
      <c r="G19" s="50">
        <v>0</v>
      </c>
      <c r="H19" s="89">
        <v>0</v>
      </c>
      <c r="I19" s="50">
        <v>0</v>
      </c>
      <c r="J19" s="89">
        <v>0</v>
      </c>
      <c r="K19" s="50">
        <v>2</v>
      </c>
      <c r="L19" s="89">
        <v>72.48</v>
      </c>
      <c r="M19" s="50">
        <v>0</v>
      </c>
      <c r="N19" s="89">
        <v>0</v>
      </c>
      <c r="O19" s="50">
        <v>0</v>
      </c>
      <c r="P19" s="89">
        <v>0</v>
      </c>
      <c r="Q19" s="50">
        <v>0</v>
      </c>
      <c r="R19" s="89">
        <v>0</v>
      </c>
      <c r="S19" s="50">
        <v>0</v>
      </c>
      <c r="T19" s="89">
        <v>0</v>
      </c>
      <c r="U19" s="12">
        <f t="shared" si="0"/>
        <v>2</v>
      </c>
      <c r="V19" s="65">
        <f t="shared" si="1"/>
        <v>72.48</v>
      </c>
    </row>
    <row r="20" spans="1:22">
      <c r="A20" s="50">
        <v>2</v>
      </c>
      <c r="B20" s="50" t="s">
        <v>53</v>
      </c>
      <c r="C20" s="50">
        <v>0</v>
      </c>
      <c r="D20" s="89">
        <v>0</v>
      </c>
      <c r="E20" s="50">
        <v>0</v>
      </c>
      <c r="F20" s="89">
        <v>0</v>
      </c>
      <c r="G20" s="50">
        <v>0</v>
      </c>
      <c r="H20" s="89">
        <v>0</v>
      </c>
      <c r="I20" s="50">
        <v>0</v>
      </c>
      <c r="J20" s="89">
        <v>0</v>
      </c>
      <c r="K20" s="50">
        <v>0</v>
      </c>
      <c r="L20" s="89">
        <v>0</v>
      </c>
      <c r="M20" s="50">
        <v>0</v>
      </c>
      <c r="N20" s="89">
        <v>0</v>
      </c>
      <c r="O20" s="50">
        <v>0</v>
      </c>
      <c r="P20" s="89">
        <v>0</v>
      </c>
      <c r="Q20" s="50">
        <v>0</v>
      </c>
      <c r="R20" s="89">
        <v>0</v>
      </c>
      <c r="S20" s="50">
        <v>0</v>
      </c>
      <c r="T20" s="89">
        <v>0</v>
      </c>
      <c r="U20" s="12">
        <f t="shared" si="0"/>
        <v>0</v>
      </c>
      <c r="V20" s="65">
        <f t="shared" si="1"/>
        <v>0</v>
      </c>
    </row>
    <row r="21" spans="1:22">
      <c r="A21" s="50">
        <v>3</v>
      </c>
      <c r="B21" s="50" t="s">
        <v>25</v>
      </c>
      <c r="C21" s="50">
        <v>5</v>
      </c>
      <c r="D21" s="89">
        <v>4.51</v>
      </c>
      <c r="E21" s="50">
        <v>0</v>
      </c>
      <c r="F21" s="89">
        <v>0</v>
      </c>
      <c r="G21" s="50">
        <v>4</v>
      </c>
      <c r="H21" s="89">
        <v>21.1</v>
      </c>
      <c r="I21" s="50">
        <v>1</v>
      </c>
      <c r="J21" s="89">
        <v>170</v>
      </c>
      <c r="K21" s="50">
        <v>0</v>
      </c>
      <c r="L21" s="89">
        <v>0</v>
      </c>
      <c r="M21" s="50">
        <v>0</v>
      </c>
      <c r="N21" s="89">
        <v>0</v>
      </c>
      <c r="O21" s="50">
        <v>0</v>
      </c>
      <c r="P21" s="89">
        <v>0</v>
      </c>
      <c r="Q21" s="50">
        <v>0</v>
      </c>
      <c r="R21" s="89">
        <v>0</v>
      </c>
      <c r="S21" s="50">
        <v>0</v>
      </c>
      <c r="T21" s="89">
        <v>0</v>
      </c>
      <c r="U21" s="12">
        <f t="shared" si="0"/>
        <v>10</v>
      </c>
      <c r="V21" s="65">
        <f t="shared" si="1"/>
        <v>195.61</v>
      </c>
    </row>
    <row r="22" spans="1:22">
      <c r="A22" s="50">
        <v>4</v>
      </c>
      <c r="B22" s="50" t="s">
        <v>26</v>
      </c>
      <c r="C22" s="50">
        <v>0</v>
      </c>
      <c r="D22" s="89">
        <v>0</v>
      </c>
      <c r="E22" s="50">
        <v>0</v>
      </c>
      <c r="F22" s="89">
        <v>0</v>
      </c>
      <c r="G22" s="50">
        <v>0</v>
      </c>
      <c r="H22" s="89">
        <v>0</v>
      </c>
      <c r="I22" s="50">
        <v>0</v>
      </c>
      <c r="J22" s="89">
        <v>0</v>
      </c>
      <c r="K22" s="50">
        <v>0</v>
      </c>
      <c r="L22" s="89">
        <v>0</v>
      </c>
      <c r="M22" s="50">
        <v>0</v>
      </c>
      <c r="N22" s="89">
        <v>0</v>
      </c>
      <c r="O22" s="50">
        <v>0</v>
      </c>
      <c r="P22" s="89">
        <v>0</v>
      </c>
      <c r="Q22" s="50">
        <v>0</v>
      </c>
      <c r="R22" s="89">
        <v>0</v>
      </c>
      <c r="S22" s="50">
        <v>2</v>
      </c>
      <c r="T22" s="89">
        <v>2.95</v>
      </c>
      <c r="U22" s="12">
        <f t="shared" si="0"/>
        <v>2</v>
      </c>
      <c r="V22" s="65">
        <f t="shared" si="1"/>
        <v>2.95</v>
      </c>
    </row>
    <row r="23" spans="1:22">
      <c r="A23" s="50">
        <v>5</v>
      </c>
      <c r="B23" s="50" t="s">
        <v>27</v>
      </c>
      <c r="C23" s="50">
        <v>41</v>
      </c>
      <c r="D23" s="89">
        <v>174.23</v>
      </c>
      <c r="E23" s="50">
        <v>1</v>
      </c>
      <c r="F23" s="89">
        <v>50</v>
      </c>
      <c r="G23" s="50">
        <v>5</v>
      </c>
      <c r="H23" s="89">
        <v>112.66</v>
      </c>
      <c r="I23" s="50">
        <v>1</v>
      </c>
      <c r="J23" s="89">
        <v>600</v>
      </c>
      <c r="K23" s="50">
        <v>1</v>
      </c>
      <c r="L23" s="89">
        <v>6</v>
      </c>
      <c r="M23" s="50">
        <v>0</v>
      </c>
      <c r="N23" s="89">
        <v>0</v>
      </c>
      <c r="O23" s="50">
        <v>0</v>
      </c>
      <c r="P23" s="89">
        <v>0</v>
      </c>
      <c r="Q23" s="50">
        <v>0</v>
      </c>
      <c r="R23" s="89">
        <v>0</v>
      </c>
      <c r="S23" s="50">
        <v>0</v>
      </c>
      <c r="T23" s="89">
        <v>0</v>
      </c>
      <c r="U23" s="12">
        <f t="shared" si="0"/>
        <v>49</v>
      </c>
      <c r="V23" s="65">
        <f t="shared" si="1"/>
        <v>942.89</v>
      </c>
    </row>
    <row r="24" spans="1:22">
      <c r="A24" s="50">
        <v>6</v>
      </c>
      <c r="B24" s="50" t="s">
        <v>28</v>
      </c>
      <c r="C24" s="50">
        <v>2</v>
      </c>
      <c r="D24" s="89">
        <v>3.12</v>
      </c>
      <c r="E24" s="50">
        <v>0</v>
      </c>
      <c r="F24" s="89">
        <v>0</v>
      </c>
      <c r="G24" s="50">
        <v>2</v>
      </c>
      <c r="H24" s="89">
        <v>24.32</v>
      </c>
      <c r="I24" s="50">
        <v>0</v>
      </c>
      <c r="J24" s="89">
        <v>0</v>
      </c>
      <c r="K24" s="50">
        <v>0</v>
      </c>
      <c r="L24" s="89">
        <v>0</v>
      </c>
      <c r="M24" s="50">
        <v>0</v>
      </c>
      <c r="N24" s="89">
        <v>0</v>
      </c>
      <c r="O24" s="50">
        <v>0</v>
      </c>
      <c r="P24" s="89">
        <v>0</v>
      </c>
      <c r="Q24" s="50">
        <v>0</v>
      </c>
      <c r="R24" s="89">
        <v>0</v>
      </c>
      <c r="S24" s="50">
        <v>0</v>
      </c>
      <c r="T24" s="89">
        <v>0</v>
      </c>
      <c r="U24" s="12">
        <f t="shared" si="0"/>
        <v>4</v>
      </c>
      <c r="V24" s="65">
        <f t="shared" si="1"/>
        <v>27.44</v>
      </c>
    </row>
    <row r="25" spans="1:22">
      <c r="A25" s="50">
        <v>7</v>
      </c>
      <c r="B25" s="50" t="s">
        <v>29</v>
      </c>
      <c r="C25" s="50">
        <v>369</v>
      </c>
      <c r="D25" s="89">
        <v>202.55</v>
      </c>
      <c r="E25" s="50">
        <v>0</v>
      </c>
      <c r="F25" s="89">
        <v>0</v>
      </c>
      <c r="G25" s="50">
        <v>0</v>
      </c>
      <c r="H25" s="89">
        <v>0</v>
      </c>
      <c r="I25" s="50">
        <v>0</v>
      </c>
      <c r="J25" s="89">
        <v>0</v>
      </c>
      <c r="K25" s="50">
        <v>0</v>
      </c>
      <c r="L25" s="89">
        <v>0</v>
      </c>
      <c r="M25" s="50">
        <v>0</v>
      </c>
      <c r="N25" s="89">
        <v>0</v>
      </c>
      <c r="O25" s="50">
        <v>0</v>
      </c>
      <c r="P25" s="89">
        <v>0</v>
      </c>
      <c r="Q25" s="50">
        <v>0</v>
      </c>
      <c r="R25" s="89">
        <v>0</v>
      </c>
      <c r="S25" s="50">
        <v>0</v>
      </c>
      <c r="T25" s="89">
        <v>0</v>
      </c>
      <c r="U25" s="12">
        <f t="shared" si="0"/>
        <v>369</v>
      </c>
      <c r="V25" s="65">
        <f t="shared" si="1"/>
        <v>202.55</v>
      </c>
    </row>
    <row r="26" spans="1:22">
      <c r="A26" s="50">
        <v>8</v>
      </c>
      <c r="B26" s="50" t="s">
        <v>30</v>
      </c>
      <c r="C26" s="50">
        <v>0</v>
      </c>
      <c r="D26" s="89">
        <v>0</v>
      </c>
      <c r="E26" s="50">
        <v>0</v>
      </c>
      <c r="F26" s="89">
        <v>0</v>
      </c>
      <c r="G26" s="50">
        <v>0</v>
      </c>
      <c r="H26" s="89">
        <v>0</v>
      </c>
      <c r="I26" s="50">
        <v>0</v>
      </c>
      <c r="J26" s="89">
        <v>0</v>
      </c>
      <c r="K26" s="50">
        <v>0</v>
      </c>
      <c r="L26" s="89">
        <v>0</v>
      </c>
      <c r="M26" s="50">
        <v>0</v>
      </c>
      <c r="N26" s="89">
        <v>0</v>
      </c>
      <c r="O26" s="50">
        <v>0</v>
      </c>
      <c r="P26" s="89">
        <v>0</v>
      </c>
      <c r="Q26" s="50">
        <v>0</v>
      </c>
      <c r="R26" s="89">
        <v>0</v>
      </c>
      <c r="S26" s="50">
        <v>0</v>
      </c>
      <c r="T26" s="89">
        <v>0</v>
      </c>
      <c r="U26" s="12">
        <f t="shared" si="0"/>
        <v>0</v>
      </c>
      <c r="V26" s="65">
        <f t="shared" si="1"/>
        <v>0</v>
      </c>
    </row>
    <row r="27" spans="1:22">
      <c r="A27" s="22" t="s">
        <v>31</v>
      </c>
      <c r="B27" s="22" t="s">
        <v>23</v>
      </c>
      <c r="C27" s="22">
        <f t="shared" ref="C27:T27" si="3">SUM(C19:C26)</f>
        <v>417</v>
      </c>
      <c r="D27" s="90">
        <f t="shared" si="3"/>
        <v>384.40999999999997</v>
      </c>
      <c r="E27" s="22">
        <f t="shared" si="3"/>
        <v>1</v>
      </c>
      <c r="F27" s="90">
        <f t="shared" si="3"/>
        <v>50</v>
      </c>
      <c r="G27" s="22">
        <f t="shared" si="3"/>
        <v>11</v>
      </c>
      <c r="H27" s="90">
        <f t="shared" si="3"/>
        <v>158.07999999999998</v>
      </c>
      <c r="I27" s="22">
        <f t="shared" si="3"/>
        <v>2</v>
      </c>
      <c r="J27" s="90">
        <f t="shared" si="3"/>
        <v>770</v>
      </c>
      <c r="K27" s="22">
        <f t="shared" si="3"/>
        <v>3</v>
      </c>
      <c r="L27" s="90">
        <f t="shared" si="3"/>
        <v>78.48</v>
      </c>
      <c r="M27" s="22">
        <f t="shared" si="3"/>
        <v>0</v>
      </c>
      <c r="N27" s="90">
        <f t="shared" si="3"/>
        <v>0</v>
      </c>
      <c r="O27" s="22">
        <f t="shared" si="3"/>
        <v>0</v>
      </c>
      <c r="P27" s="90">
        <f t="shared" si="3"/>
        <v>0</v>
      </c>
      <c r="Q27" s="22">
        <f t="shared" si="3"/>
        <v>0</v>
      </c>
      <c r="R27" s="90">
        <f t="shared" si="3"/>
        <v>0</v>
      </c>
      <c r="S27" s="22">
        <f t="shared" si="3"/>
        <v>2</v>
      </c>
      <c r="T27" s="90">
        <f t="shared" si="3"/>
        <v>2.95</v>
      </c>
      <c r="U27" s="14">
        <f t="shared" si="0"/>
        <v>436</v>
      </c>
      <c r="V27" s="66">
        <f t="shared" si="1"/>
        <v>1443.92</v>
      </c>
    </row>
    <row r="28" spans="1:22">
      <c r="A28" s="50">
        <v>1</v>
      </c>
      <c r="B28" s="50" t="s">
        <v>32</v>
      </c>
      <c r="C28" s="50">
        <v>0</v>
      </c>
      <c r="D28" s="89">
        <v>0</v>
      </c>
      <c r="E28" s="50">
        <v>0</v>
      </c>
      <c r="F28" s="89">
        <v>0</v>
      </c>
      <c r="G28" s="50">
        <v>0</v>
      </c>
      <c r="H28" s="89">
        <v>0</v>
      </c>
      <c r="I28" s="50">
        <v>0</v>
      </c>
      <c r="J28" s="89">
        <v>0</v>
      </c>
      <c r="K28" s="50">
        <v>0</v>
      </c>
      <c r="L28" s="89">
        <v>0</v>
      </c>
      <c r="M28" s="50">
        <v>0</v>
      </c>
      <c r="N28" s="89">
        <v>0</v>
      </c>
      <c r="O28" s="50">
        <v>0</v>
      </c>
      <c r="P28" s="89">
        <v>0</v>
      </c>
      <c r="Q28" s="50">
        <v>0</v>
      </c>
      <c r="R28" s="89">
        <v>0</v>
      </c>
      <c r="S28" s="50">
        <v>93</v>
      </c>
      <c r="T28" s="89">
        <v>885.47</v>
      </c>
      <c r="U28" s="12">
        <f t="shared" si="0"/>
        <v>93</v>
      </c>
      <c r="V28" s="65">
        <f t="shared" si="1"/>
        <v>885.47</v>
      </c>
    </row>
    <row r="29" spans="1:22">
      <c r="A29" s="22" t="s">
        <v>33</v>
      </c>
      <c r="B29" s="22" t="s">
        <v>23</v>
      </c>
      <c r="C29" s="22">
        <f>C28</f>
        <v>0</v>
      </c>
      <c r="D29" s="90">
        <f t="shared" ref="D29:T29" si="4">D28</f>
        <v>0</v>
      </c>
      <c r="E29" s="22">
        <f t="shared" si="4"/>
        <v>0</v>
      </c>
      <c r="F29" s="90">
        <f t="shared" si="4"/>
        <v>0</v>
      </c>
      <c r="G29" s="22">
        <f t="shared" si="4"/>
        <v>0</v>
      </c>
      <c r="H29" s="90">
        <f t="shared" si="4"/>
        <v>0</v>
      </c>
      <c r="I29" s="22">
        <f t="shared" si="4"/>
        <v>0</v>
      </c>
      <c r="J29" s="90">
        <f t="shared" si="4"/>
        <v>0</v>
      </c>
      <c r="K29" s="22">
        <f t="shared" si="4"/>
        <v>0</v>
      </c>
      <c r="L29" s="90">
        <f t="shared" si="4"/>
        <v>0</v>
      </c>
      <c r="M29" s="22">
        <f t="shared" si="4"/>
        <v>0</v>
      </c>
      <c r="N29" s="90">
        <f t="shared" si="4"/>
        <v>0</v>
      </c>
      <c r="O29" s="22">
        <f t="shared" si="4"/>
        <v>0</v>
      </c>
      <c r="P29" s="90">
        <f t="shared" si="4"/>
        <v>0</v>
      </c>
      <c r="Q29" s="22">
        <f t="shared" si="4"/>
        <v>0</v>
      </c>
      <c r="R29" s="90">
        <f t="shared" si="4"/>
        <v>0</v>
      </c>
      <c r="S29" s="22">
        <f t="shared" si="4"/>
        <v>93</v>
      </c>
      <c r="T29" s="90">
        <f t="shared" si="4"/>
        <v>885.47</v>
      </c>
      <c r="U29" s="14">
        <f t="shared" si="0"/>
        <v>93</v>
      </c>
      <c r="V29" s="66">
        <f t="shared" si="1"/>
        <v>885.47</v>
      </c>
    </row>
    <row r="30" spans="1:22">
      <c r="A30" s="50">
        <v>1</v>
      </c>
      <c r="B30" s="50" t="s">
        <v>34</v>
      </c>
      <c r="C30" s="50">
        <v>0</v>
      </c>
      <c r="D30" s="89">
        <v>0</v>
      </c>
      <c r="E30" s="50">
        <v>0</v>
      </c>
      <c r="F30" s="89">
        <v>0</v>
      </c>
      <c r="G30" s="50">
        <v>0</v>
      </c>
      <c r="H30" s="89">
        <v>0</v>
      </c>
      <c r="I30" s="50">
        <v>0</v>
      </c>
      <c r="J30" s="89">
        <v>0</v>
      </c>
      <c r="K30" s="50">
        <v>0</v>
      </c>
      <c r="L30" s="89">
        <v>0</v>
      </c>
      <c r="M30" s="50">
        <v>0</v>
      </c>
      <c r="N30" s="89">
        <v>0</v>
      </c>
      <c r="O30" s="50">
        <v>0</v>
      </c>
      <c r="P30" s="89">
        <v>0</v>
      </c>
      <c r="Q30" s="50">
        <v>0</v>
      </c>
      <c r="R30" s="89">
        <v>0</v>
      </c>
      <c r="S30" s="50">
        <v>0</v>
      </c>
      <c r="T30" s="89">
        <v>0</v>
      </c>
      <c r="U30" s="12">
        <f t="shared" si="0"/>
        <v>0</v>
      </c>
      <c r="V30" s="65">
        <f t="shared" si="1"/>
        <v>0</v>
      </c>
    </row>
    <row r="31" spans="1:22">
      <c r="A31" s="22" t="s">
        <v>35</v>
      </c>
      <c r="B31" s="22" t="s">
        <v>23</v>
      </c>
      <c r="C31" s="22">
        <f>C18+C27+C29+C30</f>
        <v>2129</v>
      </c>
      <c r="D31" s="90">
        <f t="shared" ref="D31:T31" si="5">D18+D27+D29+D30</f>
        <v>4437.0200000000004</v>
      </c>
      <c r="E31" s="22">
        <f t="shared" si="5"/>
        <v>578</v>
      </c>
      <c r="F31" s="90">
        <f t="shared" si="5"/>
        <v>1925.1999999999998</v>
      </c>
      <c r="G31" s="22">
        <f t="shared" si="5"/>
        <v>492</v>
      </c>
      <c r="H31" s="90">
        <f t="shared" si="5"/>
        <v>5183.6099999999997</v>
      </c>
      <c r="I31" s="22">
        <f t="shared" si="5"/>
        <v>103</v>
      </c>
      <c r="J31" s="90">
        <f t="shared" si="5"/>
        <v>3378.13</v>
      </c>
      <c r="K31" s="22">
        <f t="shared" si="5"/>
        <v>115</v>
      </c>
      <c r="L31" s="90">
        <f t="shared" si="5"/>
        <v>1464.92</v>
      </c>
      <c r="M31" s="22">
        <f t="shared" si="5"/>
        <v>3</v>
      </c>
      <c r="N31" s="90">
        <f t="shared" si="5"/>
        <v>620.64</v>
      </c>
      <c r="O31" s="22">
        <f t="shared" si="5"/>
        <v>0</v>
      </c>
      <c r="P31" s="90">
        <f t="shared" si="5"/>
        <v>0</v>
      </c>
      <c r="Q31" s="22">
        <f t="shared" si="5"/>
        <v>0</v>
      </c>
      <c r="R31" s="90">
        <f t="shared" si="5"/>
        <v>0</v>
      </c>
      <c r="S31" s="22">
        <f t="shared" si="5"/>
        <v>274</v>
      </c>
      <c r="T31" s="90">
        <f t="shared" si="5"/>
        <v>1270.3900000000001</v>
      </c>
      <c r="U31" s="14">
        <f t="shared" si="0"/>
        <v>3694</v>
      </c>
      <c r="V31" s="66">
        <f t="shared" si="1"/>
        <v>18279.909999999996</v>
      </c>
    </row>
  </sheetData>
  <mergeCells count="15">
    <mergeCell ref="A1:V1"/>
    <mergeCell ref="U4:V4"/>
    <mergeCell ref="B4:B5"/>
    <mergeCell ref="A4:A5"/>
    <mergeCell ref="A2:V2"/>
    <mergeCell ref="A3:V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7" right="0.25" top="0.72" bottom="0.75" header="0.3" footer="0.3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S18" sqref="S18"/>
    </sheetView>
  </sheetViews>
  <sheetFormatPr defaultRowHeight="15"/>
  <cols>
    <col min="1" max="1" width="7" customWidth="1"/>
    <col min="2" max="2" width="6.7109375" customWidth="1"/>
    <col min="3" max="3" width="4.140625" customWidth="1"/>
    <col min="4" max="4" width="8.7109375" customWidth="1"/>
    <col min="5" max="5" width="8.5703125" customWidth="1"/>
    <col min="6" max="6" width="7.5703125" customWidth="1"/>
    <col min="7" max="7" width="6.28515625" customWidth="1"/>
    <col min="8" max="9" width="8.42578125" customWidth="1"/>
    <col min="10" max="10" width="8.5703125" customWidth="1"/>
    <col min="11" max="11" width="7.42578125" customWidth="1"/>
    <col min="12" max="12" width="8.140625" customWidth="1"/>
    <col min="13" max="13" width="7.28515625" customWidth="1"/>
    <col min="14" max="14" width="8.140625" customWidth="1"/>
    <col min="15" max="15" width="7.42578125" customWidth="1"/>
    <col min="16" max="16" width="10" customWidth="1"/>
    <col min="17" max="17" width="9" customWidth="1"/>
    <col min="18" max="18" width="10.42578125" customWidth="1"/>
    <col min="19" max="19" width="10.28515625" customWidth="1"/>
  </cols>
  <sheetData>
    <row r="1" spans="1:18" s="148" customFormat="1" ht="21.75" customHeight="1">
      <c r="A1" s="426">
        <v>25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8"/>
    </row>
    <row r="2" spans="1:18" s="149" customFormat="1" ht="49.5" customHeight="1">
      <c r="A2" s="420" t="s">
        <v>56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9"/>
    </row>
    <row r="3" spans="1:18" ht="19.5" customHeight="1">
      <c r="A3" s="423" t="s">
        <v>52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</row>
    <row r="4" spans="1:18" s="20" customFormat="1" ht="33" customHeight="1">
      <c r="A4" s="488" t="s">
        <v>0</v>
      </c>
      <c r="B4" s="488" t="s">
        <v>1</v>
      </c>
      <c r="C4" s="488" t="s">
        <v>292</v>
      </c>
      <c r="D4" s="488"/>
      <c r="E4" s="488" t="s">
        <v>293</v>
      </c>
      <c r="F4" s="488"/>
      <c r="G4" s="488" t="s">
        <v>294</v>
      </c>
      <c r="H4" s="488"/>
      <c r="I4" s="488" t="s">
        <v>295</v>
      </c>
      <c r="J4" s="488"/>
      <c r="K4" s="488" t="s">
        <v>296</v>
      </c>
      <c r="L4" s="488"/>
      <c r="M4" s="488" t="s">
        <v>297</v>
      </c>
      <c r="N4" s="488"/>
      <c r="O4" s="488" t="s">
        <v>298</v>
      </c>
      <c r="P4" s="488"/>
      <c r="Q4" s="488" t="s">
        <v>972</v>
      </c>
      <c r="R4" s="488"/>
    </row>
    <row r="5" spans="1:18">
      <c r="A5" s="488"/>
      <c r="B5" s="488"/>
      <c r="C5" s="43" t="s">
        <v>238</v>
      </c>
      <c r="D5" s="17" t="s">
        <v>272</v>
      </c>
      <c r="E5" s="43" t="s">
        <v>238</v>
      </c>
      <c r="F5" s="17" t="s">
        <v>272</v>
      </c>
      <c r="G5" s="43" t="s">
        <v>238</v>
      </c>
      <c r="H5" s="17" t="s">
        <v>272</v>
      </c>
      <c r="I5" s="43" t="s">
        <v>238</v>
      </c>
      <c r="J5" s="17" t="s">
        <v>272</v>
      </c>
      <c r="K5" s="43" t="s">
        <v>238</v>
      </c>
      <c r="L5" s="17" t="s">
        <v>272</v>
      </c>
      <c r="M5" s="43" t="s">
        <v>238</v>
      </c>
      <c r="N5" s="17" t="s">
        <v>272</v>
      </c>
      <c r="O5" s="43" t="s">
        <v>238</v>
      </c>
      <c r="P5" s="17" t="s">
        <v>272</v>
      </c>
      <c r="Q5" s="43" t="s">
        <v>238</v>
      </c>
      <c r="R5" s="17" t="s">
        <v>272</v>
      </c>
    </row>
    <row r="6" spans="1:18">
      <c r="A6" s="18">
        <v>1</v>
      </c>
      <c r="B6" s="18" t="s">
        <v>10</v>
      </c>
      <c r="C6" s="18">
        <v>0</v>
      </c>
      <c r="D6" s="18">
        <v>0</v>
      </c>
      <c r="E6" s="18">
        <v>0</v>
      </c>
      <c r="F6" s="18">
        <v>0</v>
      </c>
      <c r="G6" s="18">
        <v>4</v>
      </c>
      <c r="H6" s="18">
        <v>45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9</v>
      </c>
      <c r="P6" s="19">
        <v>17.28</v>
      </c>
      <c r="Q6" s="12">
        <f>C6+E6+G6+I6+K6+M6</f>
        <v>4</v>
      </c>
      <c r="R6" s="12">
        <f>D6+F6+H6+J6+L6+N6</f>
        <v>45</v>
      </c>
    </row>
    <row r="7" spans="1:18">
      <c r="A7" s="2">
        <v>2</v>
      </c>
      <c r="B7" s="2" t="s">
        <v>11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7</v>
      </c>
      <c r="P7" s="10">
        <v>10.26</v>
      </c>
      <c r="Q7" s="12">
        <f t="shared" ref="Q7:Q31" si="0">C7+E7+G7+I7+K7+M7</f>
        <v>0</v>
      </c>
      <c r="R7" s="12">
        <f t="shared" ref="R7:R31" si="1">D7+F7+H7+J7+L7+N7</f>
        <v>0</v>
      </c>
    </row>
    <row r="8" spans="1:18">
      <c r="A8" s="2">
        <v>3</v>
      </c>
      <c r="B8" s="2" t="s">
        <v>12</v>
      </c>
      <c r="C8" s="2">
        <v>0</v>
      </c>
      <c r="D8" s="2">
        <v>0</v>
      </c>
      <c r="E8" s="2">
        <v>1</v>
      </c>
      <c r="F8" s="2">
        <v>1</v>
      </c>
      <c r="G8" s="2">
        <v>2</v>
      </c>
      <c r="H8" s="2">
        <v>139.5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5</v>
      </c>
      <c r="P8" s="10">
        <v>50000</v>
      </c>
      <c r="Q8" s="12">
        <f t="shared" si="0"/>
        <v>3</v>
      </c>
      <c r="R8" s="12">
        <f t="shared" si="1"/>
        <v>140.5</v>
      </c>
    </row>
    <row r="9" spans="1:18">
      <c r="A9" s="2">
        <v>4</v>
      </c>
      <c r="B9" s="2" t="s">
        <v>13</v>
      </c>
      <c r="C9" s="2">
        <v>0</v>
      </c>
      <c r="D9" s="2">
        <v>0</v>
      </c>
      <c r="E9" s="2">
        <v>6</v>
      </c>
      <c r="F9" s="2">
        <v>5.5</v>
      </c>
      <c r="G9" s="2">
        <v>4</v>
      </c>
      <c r="H9" s="2">
        <v>16.3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553</v>
      </c>
      <c r="P9" s="10">
        <v>1190.98</v>
      </c>
      <c r="Q9" s="12">
        <f t="shared" si="0"/>
        <v>10</v>
      </c>
      <c r="R9" s="12">
        <f t="shared" si="1"/>
        <v>21.8</v>
      </c>
    </row>
    <row r="10" spans="1:18">
      <c r="A10" s="2">
        <v>5</v>
      </c>
      <c r="B10" s="2" t="s">
        <v>14</v>
      </c>
      <c r="C10" s="2">
        <v>0</v>
      </c>
      <c r="D10" s="2">
        <v>0</v>
      </c>
      <c r="E10" s="2">
        <v>1</v>
      </c>
      <c r="F10" s="2">
        <v>2.04</v>
      </c>
      <c r="G10" s="2">
        <v>0</v>
      </c>
      <c r="H10" s="2">
        <v>14.62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0">
        <v>5.08</v>
      </c>
      <c r="Q10" s="12">
        <f t="shared" si="0"/>
        <v>1</v>
      </c>
      <c r="R10" s="12">
        <f t="shared" si="1"/>
        <v>16.66</v>
      </c>
    </row>
    <row r="11" spans="1:18">
      <c r="A11" s="2">
        <v>6</v>
      </c>
      <c r="B11" s="2" t="s">
        <v>15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25</v>
      </c>
      <c r="P11" s="10">
        <v>23.25</v>
      </c>
      <c r="Q11" s="12">
        <f t="shared" si="0"/>
        <v>0</v>
      </c>
      <c r="R11" s="12">
        <f t="shared" si="1"/>
        <v>0</v>
      </c>
    </row>
    <row r="12" spans="1:18">
      <c r="A12" s="2">
        <v>7</v>
      </c>
      <c r="B12" s="2" t="s">
        <v>16</v>
      </c>
      <c r="C12" s="2">
        <v>0</v>
      </c>
      <c r="D12" s="2">
        <v>0</v>
      </c>
      <c r="E12" s="2">
        <v>0</v>
      </c>
      <c r="F12" s="2">
        <v>0</v>
      </c>
      <c r="G12" s="2">
        <v>3</v>
      </c>
      <c r="H12" s="2">
        <v>45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35</v>
      </c>
      <c r="P12" s="10">
        <v>137.72</v>
      </c>
      <c r="Q12" s="12">
        <f t="shared" si="0"/>
        <v>3</v>
      </c>
      <c r="R12" s="12">
        <f t="shared" si="1"/>
        <v>45</v>
      </c>
    </row>
    <row r="13" spans="1:18">
      <c r="A13" s="2">
        <v>8</v>
      </c>
      <c r="B13" s="2" t="s">
        <v>17</v>
      </c>
      <c r="C13" s="2">
        <v>0</v>
      </c>
      <c r="D13" s="2">
        <v>0</v>
      </c>
      <c r="E13" s="2">
        <v>0</v>
      </c>
      <c r="F13" s="2">
        <v>0</v>
      </c>
      <c r="G13" s="2">
        <v>3</v>
      </c>
      <c r="H13" s="2">
        <v>48.45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65</v>
      </c>
      <c r="P13" s="10">
        <v>119.39</v>
      </c>
      <c r="Q13" s="12">
        <f t="shared" si="0"/>
        <v>3</v>
      </c>
      <c r="R13" s="12">
        <f t="shared" si="1"/>
        <v>48.45</v>
      </c>
    </row>
    <row r="14" spans="1:18">
      <c r="A14" s="2">
        <v>9</v>
      </c>
      <c r="B14" s="2" t="s">
        <v>18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7.85</v>
      </c>
      <c r="O14" s="2">
        <v>0</v>
      </c>
      <c r="P14" s="10">
        <v>0</v>
      </c>
      <c r="Q14" s="12">
        <f t="shared" si="0"/>
        <v>1</v>
      </c>
      <c r="R14" s="12">
        <f t="shared" si="1"/>
        <v>7.85</v>
      </c>
    </row>
    <row r="15" spans="1:18">
      <c r="A15" s="2">
        <v>10</v>
      </c>
      <c r="B15" s="2" t="s">
        <v>19</v>
      </c>
      <c r="C15" s="2">
        <v>0</v>
      </c>
      <c r="D15" s="2">
        <v>0</v>
      </c>
      <c r="E15" s="2">
        <v>45</v>
      </c>
      <c r="F15" s="2">
        <v>42.88</v>
      </c>
      <c r="G15" s="2">
        <v>84</v>
      </c>
      <c r="H15" s="2">
        <v>117.35</v>
      </c>
      <c r="I15" s="2">
        <v>4</v>
      </c>
      <c r="J15" s="2">
        <v>3.48</v>
      </c>
      <c r="K15" s="2">
        <v>0</v>
      </c>
      <c r="L15" s="2">
        <v>0</v>
      </c>
      <c r="M15" s="2">
        <v>0</v>
      </c>
      <c r="N15" s="2">
        <v>0</v>
      </c>
      <c r="O15" s="2">
        <v>57</v>
      </c>
      <c r="P15" s="10">
        <v>31</v>
      </c>
      <c r="Q15" s="12">
        <f t="shared" si="0"/>
        <v>133</v>
      </c>
      <c r="R15" s="12">
        <f t="shared" si="1"/>
        <v>163.70999999999998</v>
      </c>
    </row>
    <row r="16" spans="1:18">
      <c r="A16" s="2">
        <v>11</v>
      </c>
      <c r="B16" s="2" t="s">
        <v>20</v>
      </c>
      <c r="C16" s="2">
        <v>0</v>
      </c>
      <c r="D16" s="2">
        <v>0</v>
      </c>
      <c r="E16" s="2">
        <v>0</v>
      </c>
      <c r="F16" s="2">
        <v>0</v>
      </c>
      <c r="G16" s="2">
        <v>2</v>
      </c>
      <c r="H16" s="2">
        <v>25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0">
        <v>0</v>
      </c>
      <c r="Q16" s="12">
        <f t="shared" si="0"/>
        <v>2</v>
      </c>
      <c r="R16" s="12">
        <f t="shared" si="1"/>
        <v>25</v>
      </c>
    </row>
    <row r="17" spans="1:18">
      <c r="A17" s="2">
        <v>12</v>
      </c>
      <c r="B17" s="2" t="s">
        <v>21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0">
        <v>0</v>
      </c>
      <c r="Q17" s="12">
        <f t="shared" si="0"/>
        <v>0</v>
      </c>
      <c r="R17" s="12">
        <f t="shared" si="1"/>
        <v>0</v>
      </c>
    </row>
    <row r="18" spans="1:18">
      <c r="A18" s="3" t="s">
        <v>22</v>
      </c>
      <c r="B18" s="3" t="s">
        <v>23</v>
      </c>
      <c r="C18" s="3">
        <v>0</v>
      </c>
      <c r="D18" s="3">
        <v>0</v>
      </c>
      <c r="E18" s="3">
        <v>53</v>
      </c>
      <c r="F18" s="3">
        <v>51.42</v>
      </c>
      <c r="G18" s="3">
        <v>102</v>
      </c>
      <c r="H18" s="3">
        <v>451.22</v>
      </c>
      <c r="I18" s="3">
        <v>4</v>
      </c>
      <c r="J18" s="3">
        <v>3.48</v>
      </c>
      <c r="K18" s="3">
        <v>0</v>
      </c>
      <c r="L18" s="3">
        <v>0</v>
      </c>
      <c r="M18" s="3">
        <v>1</v>
      </c>
      <c r="N18" s="3">
        <v>7.85</v>
      </c>
      <c r="O18" s="3">
        <v>756</v>
      </c>
      <c r="P18" s="11">
        <v>51534.96</v>
      </c>
      <c r="Q18" s="14">
        <f t="shared" si="0"/>
        <v>160</v>
      </c>
      <c r="R18" s="14">
        <f t="shared" si="1"/>
        <v>513.97</v>
      </c>
    </row>
    <row r="19" spans="1:18">
      <c r="A19" s="2">
        <v>1</v>
      </c>
      <c r="B19" s="2" t="s">
        <v>24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11</v>
      </c>
      <c r="L19" s="2">
        <v>6.06</v>
      </c>
      <c r="M19" s="2">
        <v>0</v>
      </c>
      <c r="N19" s="2">
        <v>0</v>
      </c>
      <c r="O19" s="2">
        <v>0</v>
      </c>
      <c r="P19" s="10">
        <v>0</v>
      </c>
      <c r="Q19" s="12">
        <f t="shared" si="0"/>
        <v>11</v>
      </c>
      <c r="R19" s="12">
        <f t="shared" si="1"/>
        <v>6.06</v>
      </c>
    </row>
    <row r="20" spans="1:18">
      <c r="A20" s="2">
        <v>2</v>
      </c>
      <c r="B20" s="2" t="s">
        <v>53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10">
        <v>0</v>
      </c>
      <c r="Q20" s="12">
        <f t="shared" si="0"/>
        <v>0</v>
      </c>
      <c r="R20" s="12">
        <f t="shared" si="1"/>
        <v>0</v>
      </c>
    </row>
    <row r="21" spans="1:18">
      <c r="A21" s="2">
        <v>3</v>
      </c>
      <c r="B21" s="2" t="s">
        <v>25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5</v>
      </c>
      <c r="P21" s="10">
        <v>21.84</v>
      </c>
      <c r="Q21" s="12">
        <f t="shared" si="0"/>
        <v>0</v>
      </c>
      <c r="R21" s="12">
        <f t="shared" si="1"/>
        <v>0</v>
      </c>
    </row>
    <row r="22" spans="1:18">
      <c r="A22" s="2">
        <v>4</v>
      </c>
      <c r="B22" s="2" t="s">
        <v>26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10">
        <v>0</v>
      </c>
      <c r="Q22" s="12">
        <f t="shared" si="0"/>
        <v>0</v>
      </c>
      <c r="R22" s="12">
        <f t="shared" si="1"/>
        <v>0</v>
      </c>
    </row>
    <row r="23" spans="1:18">
      <c r="A23" s="2">
        <v>5</v>
      </c>
      <c r="B23" s="2" t="s">
        <v>27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10">
        <v>0</v>
      </c>
      <c r="Q23" s="12">
        <f t="shared" si="0"/>
        <v>0</v>
      </c>
      <c r="R23" s="12">
        <f t="shared" si="1"/>
        <v>0</v>
      </c>
    </row>
    <row r="24" spans="1:18">
      <c r="A24" s="2">
        <v>6</v>
      </c>
      <c r="B24" s="2" t="s">
        <v>28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0">
        <v>0</v>
      </c>
      <c r="Q24" s="12">
        <f t="shared" si="0"/>
        <v>0</v>
      </c>
      <c r="R24" s="12">
        <f t="shared" si="1"/>
        <v>0</v>
      </c>
    </row>
    <row r="25" spans="1:18">
      <c r="A25" s="2">
        <v>7</v>
      </c>
      <c r="B25" s="2" t="s">
        <v>29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10">
        <v>0</v>
      </c>
      <c r="Q25" s="12">
        <f t="shared" si="0"/>
        <v>0</v>
      </c>
      <c r="R25" s="12">
        <f t="shared" si="1"/>
        <v>0</v>
      </c>
    </row>
    <row r="26" spans="1:18">
      <c r="A26" s="2">
        <v>8</v>
      </c>
      <c r="B26" s="2" t="s">
        <v>30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10">
        <v>0</v>
      </c>
      <c r="Q26" s="12">
        <f t="shared" si="0"/>
        <v>0</v>
      </c>
      <c r="R26" s="12">
        <f t="shared" si="1"/>
        <v>0</v>
      </c>
    </row>
    <row r="27" spans="1:18" ht="15.75" customHeight="1">
      <c r="A27" s="3" t="s">
        <v>31</v>
      </c>
      <c r="B27" s="3" t="s">
        <v>23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11</v>
      </c>
      <c r="L27" s="3">
        <v>6.06</v>
      </c>
      <c r="M27" s="3">
        <v>0</v>
      </c>
      <c r="N27" s="3">
        <v>0</v>
      </c>
      <c r="O27" s="3">
        <v>5</v>
      </c>
      <c r="P27" s="11">
        <v>21.84</v>
      </c>
      <c r="Q27" s="14">
        <f t="shared" si="0"/>
        <v>11</v>
      </c>
      <c r="R27" s="14">
        <f t="shared" si="1"/>
        <v>6.06</v>
      </c>
    </row>
    <row r="28" spans="1:18">
      <c r="A28" s="2">
        <v>1</v>
      </c>
      <c r="B28" s="2" t="s">
        <v>32</v>
      </c>
      <c r="C28" s="2">
        <v>0</v>
      </c>
      <c r="D28" s="2">
        <v>0</v>
      </c>
      <c r="E28" s="2">
        <v>0</v>
      </c>
      <c r="F28" s="2">
        <v>0</v>
      </c>
      <c r="G28" s="2">
        <v>12</v>
      </c>
      <c r="H28" s="2">
        <v>252</v>
      </c>
      <c r="I28" s="2">
        <v>0</v>
      </c>
      <c r="J28" s="2">
        <v>0</v>
      </c>
      <c r="K28" s="2">
        <v>0</v>
      </c>
      <c r="L28" s="2">
        <v>0</v>
      </c>
      <c r="M28" s="2">
        <v>82</v>
      </c>
      <c r="N28" s="2">
        <v>77.900000000000006</v>
      </c>
      <c r="O28" s="2">
        <v>0</v>
      </c>
      <c r="P28" s="10">
        <v>0</v>
      </c>
      <c r="Q28" s="12">
        <f t="shared" si="0"/>
        <v>94</v>
      </c>
      <c r="R28" s="12">
        <f t="shared" si="1"/>
        <v>329.9</v>
      </c>
    </row>
    <row r="29" spans="1:18">
      <c r="A29" s="3" t="s">
        <v>33</v>
      </c>
      <c r="B29" s="3" t="s">
        <v>23</v>
      </c>
      <c r="C29" s="3">
        <v>0</v>
      </c>
      <c r="D29" s="3">
        <v>0</v>
      </c>
      <c r="E29" s="3">
        <v>0</v>
      </c>
      <c r="F29" s="3">
        <v>0</v>
      </c>
      <c r="G29" s="3">
        <v>12</v>
      </c>
      <c r="H29" s="3">
        <v>252</v>
      </c>
      <c r="I29" s="3">
        <v>0</v>
      </c>
      <c r="J29" s="3">
        <v>0</v>
      </c>
      <c r="K29" s="3">
        <v>0</v>
      </c>
      <c r="L29" s="3">
        <v>0</v>
      </c>
      <c r="M29" s="3">
        <v>82</v>
      </c>
      <c r="N29" s="3">
        <v>77.900000000000006</v>
      </c>
      <c r="O29" s="3">
        <v>0</v>
      </c>
      <c r="P29" s="11">
        <v>0</v>
      </c>
      <c r="Q29" s="14">
        <f t="shared" si="0"/>
        <v>94</v>
      </c>
      <c r="R29" s="14">
        <f t="shared" si="1"/>
        <v>329.9</v>
      </c>
    </row>
    <row r="30" spans="1:18">
      <c r="A30" s="2">
        <v>1</v>
      </c>
      <c r="B30" s="2" t="s">
        <v>34</v>
      </c>
      <c r="C30" s="2">
        <v>0</v>
      </c>
      <c r="D30" s="2">
        <v>0</v>
      </c>
      <c r="E30" s="2">
        <v>0</v>
      </c>
      <c r="F30" s="2">
        <v>0</v>
      </c>
      <c r="G30" s="2">
        <v>8</v>
      </c>
      <c r="H30" s="2">
        <v>66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10">
        <v>0.5</v>
      </c>
      <c r="Q30" s="12">
        <f t="shared" si="0"/>
        <v>8</v>
      </c>
      <c r="R30" s="12">
        <f t="shared" si="1"/>
        <v>66</v>
      </c>
    </row>
    <row r="31" spans="1:18">
      <c r="A31" s="3" t="s">
        <v>35</v>
      </c>
      <c r="B31" s="3" t="s">
        <v>23</v>
      </c>
      <c r="C31" s="3">
        <v>0</v>
      </c>
      <c r="D31" s="3">
        <v>0</v>
      </c>
      <c r="E31" s="3">
        <v>53</v>
      </c>
      <c r="F31" s="3">
        <v>51.42</v>
      </c>
      <c r="G31" s="3">
        <v>122</v>
      </c>
      <c r="H31" s="3">
        <v>769.22</v>
      </c>
      <c r="I31" s="3">
        <v>4</v>
      </c>
      <c r="J31" s="3">
        <v>3.48</v>
      </c>
      <c r="K31" s="3">
        <v>11</v>
      </c>
      <c r="L31" s="3">
        <v>6.06</v>
      </c>
      <c r="M31" s="3">
        <v>83</v>
      </c>
      <c r="N31" s="3">
        <v>85.75</v>
      </c>
      <c r="O31" s="3">
        <v>762</v>
      </c>
      <c r="P31" s="11">
        <v>51557.3</v>
      </c>
      <c r="Q31" s="14">
        <f t="shared" si="0"/>
        <v>273</v>
      </c>
      <c r="R31" s="14">
        <f t="shared" si="1"/>
        <v>915.93</v>
      </c>
    </row>
  </sheetData>
  <mergeCells count="13">
    <mergeCell ref="A1:R1"/>
    <mergeCell ref="Q4:R4"/>
    <mergeCell ref="A2:R2"/>
    <mergeCell ref="A3:R3"/>
    <mergeCell ref="C4:D4"/>
    <mergeCell ref="E4:F4"/>
    <mergeCell ref="G4:H4"/>
    <mergeCell ref="I4:J4"/>
    <mergeCell ref="K4:L4"/>
    <mergeCell ref="M4:N4"/>
    <mergeCell ref="O4:P4"/>
    <mergeCell ref="A4:A5"/>
    <mergeCell ref="B4:B5"/>
  </mergeCells>
  <printOptions gridLines="1"/>
  <pageMargins left="0.7" right="0.25" top="0.82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sqref="A1:J21"/>
    </sheetView>
  </sheetViews>
  <sheetFormatPr defaultRowHeight="15"/>
  <cols>
    <col min="1" max="1" width="7.42578125" bestFit="1" customWidth="1"/>
    <col min="2" max="2" width="24.28515625" bestFit="1" customWidth="1"/>
    <col min="3" max="3" width="12.28515625" bestFit="1" customWidth="1"/>
    <col min="4" max="4" width="9.7109375" customWidth="1"/>
    <col min="5" max="5" width="7.85546875" customWidth="1"/>
    <col min="6" max="6" width="10.85546875" customWidth="1"/>
    <col min="7" max="7" width="10.5703125" customWidth="1"/>
    <col min="8" max="8" width="9" bestFit="1" customWidth="1"/>
    <col min="9" max="9" width="8.42578125" customWidth="1"/>
    <col min="10" max="10" width="10.5703125" customWidth="1"/>
  </cols>
  <sheetData>
    <row r="1" spans="1:10" ht="27" customHeight="1">
      <c r="A1" s="348">
        <v>1</v>
      </c>
      <c r="B1" s="349"/>
      <c r="C1" s="349"/>
      <c r="D1" s="349"/>
      <c r="E1" s="349"/>
      <c r="F1" s="349"/>
      <c r="G1" s="349"/>
      <c r="H1" s="349"/>
      <c r="I1" s="349"/>
      <c r="J1" s="350"/>
    </row>
    <row r="2" spans="1:10" ht="52.5" customHeight="1">
      <c r="A2" s="351" t="s">
        <v>355</v>
      </c>
      <c r="B2" s="352"/>
      <c r="C2" s="352"/>
      <c r="D2" s="352"/>
      <c r="E2" s="352"/>
      <c r="F2" s="352"/>
      <c r="G2" s="352"/>
      <c r="H2" s="352"/>
      <c r="I2" s="352"/>
      <c r="J2" s="353"/>
    </row>
    <row r="3" spans="1:10">
      <c r="A3" s="354" t="s">
        <v>356</v>
      </c>
      <c r="B3" s="354" t="s">
        <v>357</v>
      </c>
      <c r="C3" s="354" t="s">
        <v>358</v>
      </c>
      <c r="D3" s="355" t="s">
        <v>359</v>
      </c>
      <c r="E3" s="355" t="s">
        <v>360</v>
      </c>
      <c r="F3" s="356" t="s">
        <v>361</v>
      </c>
      <c r="G3" s="356" t="s">
        <v>362</v>
      </c>
      <c r="H3" s="355" t="s">
        <v>363</v>
      </c>
      <c r="I3" s="355"/>
      <c r="J3" s="355"/>
    </row>
    <row r="4" spans="1:10">
      <c r="A4" s="354"/>
      <c r="B4" s="354"/>
      <c r="C4" s="354"/>
      <c r="D4" s="355"/>
      <c r="E4" s="355"/>
      <c r="F4" s="357"/>
      <c r="G4" s="357"/>
      <c r="H4" s="68" t="s">
        <v>364</v>
      </c>
      <c r="I4" s="68" t="s">
        <v>365</v>
      </c>
      <c r="J4" s="68" t="s">
        <v>366</v>
      </c>
    </row>
    <row r="5" spans="1:10" ht="17.25">
      <c r="A5" s="69">
        <v>1</v>
      </c>
      <c r="B5" s="69" t="s">
        <v>367</v>
      </c>
      <c r="C5" s="70">
        <v>49950</v>
      </c>
      <c r="D5" s="70">
        <v>714</v>
      </c>
      <c r="E5" s="70">
        <v>23</v>
      </c>
      <c r="F5" s="70">
        <v>128</v>
      </c>
      <c r="G5" s="70">
        <v>29191</v>
      </c>
      <c r="H5" s="71">
        <v>60.61</v>
      </c>
      <c r="I5" s="71">
        <v>68.540000000000006</v>
      </c>
      <c r="J5" s="70">
        <v>48.75</v>
      </c>
    </row>
    <row r="6" spans="1:10" ht="17.25">
      <c r="A6" s="69">
        <v>2</v>
      </c>
      <c r="B6" s="69" t="s">
        <v>368</v>
      </c>
      <c r="C6" s="70">
        <v>87013</v>
      </c>
      <c r="D6" s="70">
        <v>755</v>
      </c>
      <c r="E6" s="70">
        <v>10</v>
      </c>
      <c r="F6" s="70">
        <v>372</v>
      </c>
      <c r="G6" s="70">
        <v>36951</v>
      </c>
      <c r="H6" s="71">
        <v>69.400000000000006</v>
      </c>
      <c r="I6" s="71">
        <v>75.66</v>
      </c>
      <c r="J6" s="70">
        <v>60.8</v>
      </c>
    </row>
    <row r="7" spans="1:10" ht="17.25">
      <c r="A7" s="69">
        <v>3</v>
      </c>
      <c r="B7" s="69" t="s">
        <v>369</v>
      </c>
      <c r="C7" s="70">
        <v>78413</v>
      </c>
      <c r="D7" s="70">
        <v>1029</v>
      </c>
      <c r="E7" s="70">
        <v>14</v>
      </c>
      <c r="F7" s="70">
        <v>97</v>
      </c>
      <c r="G7" s="70">
        <v>49585</v>
      </c>
      <c r="H7" s="71">
        <v>62.48</v>
      </c>
      <c r="I7" s="71">
        <v>70.95</v>
      </c>
      <c r="J7" s="70">
        <v>54.18</v>
      </c>
    </row>
    <row r="8" spans="1:10" ht="17.25">
      <c r="A8" s="69">
        <v>4</v>
      </c>
      <c r="B8" s="69" t="s">
        <v>370</v>
      </c>
      <c r="C8" s="70">
        <v>176385</v>
      </c>
      <c r="D8" s="70">
        <v>950</v>
      </c>
      <c r="E8" s="70">
        <v>35</v>
      </c>
      <c r="F8" s="70">
        <v>1397</v>
      </c>
      <c r="G8" s="70">
        <v>69007</v>
      </c>
      <c r="H8" s="71">
        <v>82.14</v>
      </c>
      <c r="I8" s="71">
        <v>87.33</v>
      </c>
      <c r="J8" s="70">
        <v>76.650000000000006</v>
      </c>
    </row>
    <row r="9" spans="1:10" ht="17.25">
      <c r="A9" s="69">
        <v>5</v>
      </c>
      <c r="B9" s="69" t="s">
        <v>371</v>
      </c>
      <c r="C9" s="70">
        <v>82839</v>
      </c>
      <c r="D9" s="70">
        <v>975</v>
      </c>
      <c r="E9" s="70">
        <v>42</v>
      </c>
      <c r="F9" s="70">
        <v>169</v>
      </c>
      <c r="G9" s="70">
        <v>46893</v>
      </c>
      <c r="H9" s="71">
        <v>76.33</v>
      </c>
      <c r="I9" s="71">
        <v>82.4</v>
      </c>
      <c r="J9" s="71">
        <v>70.099999999999994</v>
      </c>
    </row>
    <row r="10" spans="1:10" ht="17.25">
      <c r="A10" s="69">
        <v>6</v>
      </c>
      <c r="B10" s="69" t="s">
        <v>372</v>
      </c>
      <c r="C10" s="70">
        <v>89717</v>
      </c>
      <c r="D10" s="70">
        <v>1029</v>
      </c>
      <c r="E10" s="70">
        <v>5</v>
      </c>
      <c r="F10" s="70">
        <v>28</v>
      </c>
      <c r="G10" s="70">
        <v>41619</v>
      </c>
      <c r="H10" s="71">
        <v>50.67</v>
      </c>
      <c r="I10" s="71">
        <v>57.28</v>
      </c>
      <c r="J10" s="70">
        <v>44.31</v>
      </c>
    </row>
    <row r="11" spans="1:10" ht="17.25">
      <c r="A11" s="69">
        <v>7</v>
      </c>
      <c r="B11" s="69" t="s">
        <v>373</v>
      </c>
      <c r="C11" s="70">
        <v>83205</v>
      </c>
      <c r="D11" s="70">
        <v>982</v>
      </c>
      <c r="E11" s="70">
        <v>8</v>
      </c>
      <c r="F11" s="70">
        <v>99</v>
      </c>
      <c r="G11" s="70">
        <v>49552</v>
      </c>
      <c r="H11" s="71">
        <v>63.96</v>
      </c>
      <c r="I11" s="71">
        <v>67.36</v>
      </c>
      <c r="J11" s="70">
        <v>60.51</v>
      </c>
    </row>
    <row r="12" spans="1:10" ht="17.25">
      <c r="A12" s="69">
        <v>8</v>
      </c>
      <c r="B12" s="69" t="s">
        <v>374</v>
      </c>
      <c r="C12" s="70">
        <v>112272</v>
      </c>
      <c r="D12" s="70">
        <v>916</v>
      </c>
      <c r="E12" s="70">
        <v>13</v>
      </c>
      <c r="F12" s="70">
        <v>379</v>
      </c>
      <c r="G12" s="70">
        <v>84922</v>
      </c>
      <c r="H12" s="71">
        <v>67.62</v>
      </c>
      <c r="I12" s="71">
        <v>73.89</v>
      </c>
      <c r="J12" s="70" t="s">
        <v>375</v>
      </c>
    </row>
    <row r="13" spans="1:10" ht="17.25">
      <c r="A13" s="69">
        <v>9</v>
      </c>
      <c r="B13" s="69" t="s">
        <v>376</v>
      </c>
      <c r="C13" s="70">
        <v>99019</v>
      </c>
      <c r="D13" s="70">
        <v>962</v>
      </c>
      <c r="E13" s="70">
        <v>22</v>
      </c>
      <c r="F13" s="70">
        <v>531</v>
      </c>
      <c r="G13" s="70">
        <v>60420</v>
      </c>
      <c r="H13" s="71">
        <v>73.540000000000006</v>
      </c>
      <c r="I13" s="71">
        <v>78.94</v>
      </c>
      <c r="J13" s="71">
        <v>67.900000000000006</v>
      </c>
    </row>
    <row r="14" spans="1:10" ht="17.25">
      <c r="A14" s="69">
        <v>10</v>
      </c>
      <c r="B14" s="69" t="s">
        <v>377</v>
      </c>
      <c r="C14" s="70">
        <v>35289</v>
      </c>
      <c r="D14" s="70">
        <v>891</v>
      </c>
      <c r="E14" s="70">
        <v>5</v>
      </c>
      <c r="F14" s="70">
        <v>124</v>
      </c>
      <c r="G14" s="70">
        <v>26094</v>
      </c>
      <c r="H14" s="71">
        <v>59.94</v>
      </c>
      <c r="I14" s="71">
        <v>64.09</v>
      </c>
      <c r="J14" s="70">
        <v>55.22</v>
      </c>
    </row>
    <row r="15" spans="1:10" ht="17.25">
      <c r="A15" s="69">
        <v>11</v>
      </c>
      <c r="B15" s="69" t="s">
        <v>378</v>
      </c>
      <c r="C15" s="70">
        <v>7948</v>
      </c>
      <c r="D15" s="70">
        <v>808</v>
      </c>
      <c r="E15" s="70">
        <v>4</v>
      </c>
      <c r="F15" s="70">
        <v>50759</v>
      </c>
      <c r="G15" s="70">
        <v>4827</v>
      </c>
      <c r="H15" s="71">
        <v>64.8</v>
      </c>
      <c r="I15" s="70">
        <v>69.39</v>
      </c>
      <c r="J15" s="72">
        <v>59.1</v>
      </c>
    </row>
    <row r="16" spans="1:10" ht="17.25">
      <c r="A16" s="69">
        <v>12</v>
      </c>
      <c r="B16" s="69" t="s">
        <v>379</v>
      </c>
      <c r="C16" s="70">
        <v>53986</v>
      </c>
      <c r="D16" s="70">
        <v>919</v>
      </c>
      <c r="E16" s="70">
        <v>13</v>
      </c>
      <c r="F16" s="70">
        <v>448</v>
      </c>
      <c r="G16" s="70">
        <v>22005</v>
      </c>
      <c r="H16" s="71">
        <v>70.38</v>
      </c>
      <c r="I16" s="71">
        <v>82.4</v>
      </c>
      <c r="J16" s="71">
        <v>70.099999999999994</v>
      </c>
    </row>
    <row r="17" spans="1:10" ht="17.25">
      <c r="A17" s="69">
        <v>13</v>
      </c>
      <c r="B17" s="69" t="s">
        <v>380</v>
      </c>
      <c r="C17" s="70">
        <v>145538</v>
      </c>
      <c r="D17" s="70">
        <v>901</v>
      </c>
      <c r="E17" s="70">
        <v>13</v>
      </c>
      <c r="F17" s="70">
        <v>1796</v>
      </c>
      <c r="G17" s="70">
        <v>40552</v>
      </c>
      <c r="H17" s="71">
        <v>69.88</v>
      </c>
      <c r="I17" s="71">
        <v>77.25</v>
      </c>
      <c r="J17" s="72">
        <v>61.62</v>
      </c>
    </row>
    <row r="18" spans="1:10" ht="17.25">
      <c r="A18" s="69">
        <v>14</v>
      </c>
      <c r="B18" s="69" t="s">
        <v>381</v>
      </c>
      <c r="C18" s="70">
        <v>21089</v>
      </c>
      <c r="D18" s="70">
        <v>805</v>
      </c>
      <c r="E18" s="70">
        <v>3</v>
      </c>
      <c r="F18" s="70">
        <v>19</v>
      </c>
      <c r="G18" s="70">
        <v>14249</v>
      </c>
      <c r="H18" s="71">
        <v>59.4</v>
      </c>
      <c r="I18" s="71">
        <v>69.540000000000006</v>
      </c>
      <c r="J18" s="70">
        <v>46.39</v>
      </c>
    </row>
    <row r="19" spans="1:10" ht="17.25">
      <c r="A19" s="69">
        <v>15</v>
      </c>
      <c r="B19" s="69" t="s">
        <v>382</v>
      </c>
      <c r="C19" s="70">
        <v>147951</v>
      </c>
      <c r="D19" s="70">
        <v>914</v>
      </c>
      <c r="E19" s="70">
        <v>27</v>
      </c>
      <c r="F19" s="70">
        <v>372</v>
      </c>
      <c r="G19" s="70">
        <v>45351</v>
      </c>
      <c r="H19" s="71">
        <v>61.9</v>
      </c>
      <c r="I19" s="71">
        <v>70.8</v>
      </c>
      <c r="J19" s="70">
        <v>52.08</v>
      </c>
    </row>
    <row r="20" spans="1:10" ht="17.25">
      <c r="A20" s="69">
        <v>16</v>
      </c>
      <c r="B20" s="69" t="s">
        <v>383</v>
      </c>
      <c r="C20" s="70">
        <v>111997</v>
      </c>
      <c r="D20" s="70">
        <v>931</v>
      </c>
      <c r="E20" s="70">
        <v>43</v>
      </c>
      <c r="F20" s="70">
        <v>170</v>
      </c>
      <c r="G20" s="70">
        <v>83940</v>
      </c>
      <c r="H20" s="71">
        <v>52.23</v>
      </c>
      <c r="I20" s="71">
        <v>61.87</v>
      </c>
      <c r="J20" s="70">
        <v>41.83</v>
      </c>
    </row>
    <row r="21" spans="1:10">
      <c r="A21" s="73"/>
      <c r="B21" s="74" t="s">
        <v>384</v>
      </c>
      <c r="C21" s="73">
        <v>1382611</v>
      </c>
      <c r="D21" s="73">
        <v>938</v>
      </c>
      <c r="E21" s="73">
        <v>17</v>
      </c>
      <c r="F21" s="73">
        <v>56888</v>
      </c>
      <c r="G21" s="73">
        <v>705158</v>
      </c>
      <c r="H21" s="75">
        <v>66.95</v>
      </c>
      <c r="I21" s="75">
        <v>73.69</v>
      </c>
      <c r="J21" s="73">
        <v>59.57</v>
      </c>
    </row>
  </sheetData>
  <mergeCells count="10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J3"/>
  </mergeCells>
  <printOptions gridLines="1"/>
  <pageMargins left="0.54" right="0.25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0"/>
  <sheetViews>
    <sheetView topLeftCell="A5" workbookViewId="0">
      <selection sqref="A1:L30"/>
    </sheetView>
  </sheetViews>
  <sheetFormatPr defaultRowHeight="15"/>
  <cols>
    <col min="1" max="1" width="7.28515625" customWidth="1"/>
    <col min="2" max="2" width="7.85546875" customWidth="1"/>
    <col min="3" max="3" width="8.5703125" customWidth="1"/>
    <col min="4" max="4" width="9.140625" style="54"/>
    <col min="6" max="6" width="9.140625" style="54"/>
    <col min="8" max="8" width="9.140625" style="54"/>
    <col min="10" max="10" width="9.140625" style="54"/>
    <col min="12" max="12" width="9.140625" style="54"/>
  </cols>
  <sheetData>
    <row r="1" spans="1:33" ht="23.25">
      <c r="A1" s="491">
        <v>26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3"/>
    </row>
    <row r="2" spans="1:33" ht="81.75" customHeight="1">
      <c r="A2" s="387" t="s">
        <v>336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25.5" customHeight="1">
      <c r="A3" s="387" t="s">
        <v>52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45">
      <c r="A4" s="296" t="s">
        <v>0</v>
      </c>
      <c r="B4" s="273" t="s">
        <v>1</v>
      </c>
      <c r="C4" s="273" t="s">
        <v>57</v>
      </c>
      <c r="D4" s="274" t="s">
        <v>58</v>
      </c>
      <c r="E4" s="273" t="s">
        <v>59</v>
      </c>
      <c r="F4" s="274" t="s">
        <v>60</v>
      </c>
      <c r="G4" s="273" t="s">
        <v>6</v>
      </c>
      <c r="H4" s="274" t="s">
        <v>7</v>
      </c>
      <c r="I4" s="273" t="s">
        <v>8</v>
      </c>
      <c r="J4" s="297" t="s">
        <v>9</v>
      </c>
      <c r="K4" s="15" t="s">
        <v>179</v>
      </c>
      <c r="L4" s="79" t="s">
        <v>180</v>
      </c>
    </row>
    <row r="5" spans="1:33">
      <c r="A5" s="18">
        <v>1</v>
      </c>
      <c r="B5" s="18" t="s">
        <v>10</v>
      </c>
      <c r="C5" s="18">
        <v>0</v>
      </c>
      <c r="D5" s="87">
        <v>0</v>
      </c>
      <c r="E5" s="18">
        <v>0</v>
      </c>
      <c r="F5" s="87">
        <v>0</v>
      </c>
      <c r="G5" s="18">
        <v>0</v>
      </c>
      <c r="H5" s="87">
        <v>0</v>
      </c>
      <c r="I5" s="18">
        <v>0</v>
      </c>
      <c r="J5" s="88">
        <v>0</v>
      </c>
      <c r="K5" s="42">
        <f>C5+E5+G5+I5</f>
        <v>0</v>
      </c>
      <c r="L5" s="295">
        <f>D5+F5+H5+J5</f>
        <v>0</v>
      </c>
    </row>
    <row r="6" spans="1:33">
      <c r="A6" s="2">
        <v>2</v>
      </c>
      <c r="B6" s="2" t="s">
        <v>11</v>
      </c>
      <c r="C6" s="2">
        <v>456</v>
      </c>
      <c r="D6" s="61">
        <v>379</v>
      </c>
      <c r="E6" s="2">
        <v>0</v>
      </c>
      <c r="F6" s="61">
        <v>0</v>
      </c>
      <c r="G6" s="2">
        <v>0</v>
      </c>
      <c r="H6" s="61">
        <v>0</v>
      </c>
      <c r="I6" s="2">
        <v>0</v>
      </c>
      <c r="J6" s="63">
        <v>0</v>
      </c>
      <c r="K6" s="12">
        <f t="shared" ref="K6:K30" si="0">C6+E6+G6+I6</f>
        <v>456</v>
      </c>
      <c r="L6" s="65">
        <f t="shared" ref="L6:L30" si="1">D6+F6+H6+J6</f>
        <v>379</v>
      </c>
    </row>
    <row r="7" spans="1:33">
      <c r="A7" s="2">
        <v>3</v>
      </c>
      <c r="B7" s="2" t="s">
        <v>12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3">
        <v>0</v>
      </c>
      <c r="K7" s="12">
        <f t="shared" si="0"/>
        <v>0</v>
      </c>
      <c r="L7" s="65">
        <f t="shared" si="1"/>
        <v>0</v>
      </c>
    </row>
    <row r="8" spans="1:33">
      <c r="A8" s="2">
        <v>4</v>
      </c>
      <c r="B8" s="2" t="s">
        <v>13</v>
      </c>
      <c r="C8" s="2">
        <v>217</v>
      </c>
      <c r="D8" s="61">
        <v>107.22</v>
      </c>
      <c r="E8" s="2">
        <v>7</v>
      </c>
      <c r="F8" s="61">
        <v>12.74</v>
      </c>
      <c r="G8" s="2">
        <v>0</v>
      </c>
      <c r="H8" s="61">
        <v>0</v>
      </c>
      <c r="I8" s="2">
        <v>1</v>
      </c>
      <c r="J8" s="63">
        <v>23.86</v>
      </c>
      <c r="K8" s="12">
        <f t="shared" si="0"/>
        <v>225</v>
      </c>
      <c r="L8" s="65">
        <f t="shared" si="1"/>
        <v>143.82</v>
      </c>
    </row>
    <row r="9" spans="1:33">
      <c r="A9" s="2">
        <v>5</v>
      </c>
      <c r="B9" s="2" t="s">
        <v>14</v>
      </c>
      <c r="C9" s="2">
        <v>345</v>
      </c>
      <c r="D9" s="61">
        <v>211.71</v>
      </c>
      <c r="E9" s="2">
        <v>0</v>
      </c>
      <c r="F9" s="61">
        <v>0</v>
      </c>
      <c r="G9" s="2">
        <v>0</v>
      </c>
      <c r="H9" s="61">
        <v>0</v>
      </c>
      <c r="I9" s="2">
        <v>0</v>
      </c>
      <c r="J9" s="63">
        <v>0</v>
      </c>
      <c r="K9" s="12">
        <f t="shared" si="0"/>
        <v>345</v>
      </c>
      <c r="L9" s="65">
        <f t="shared" si="1"/>
        <v>211.71</v>
      </c>
    </row>
    <row r="10" spans="1:33">
      <c r="A10" s="2">
        <v>6</v>
      </c>
      <c r="B10" s="2" t="s">
        <v>15</v>
      </c>
      <c r="C10" s="2">
        <v>9</v>
      </c>
      <c r="D10" s="61">
        <v>4.87</v>
      </c>
      <c r="E10" s="2">
        <v>0</v>
      </c>
      <c r="F10" s="61">
        <v>0</v>
      </c>
      <c r="G10" s="2">
        <v>1</v>
      </c>
      <c r="H10" s="61">
        <v>0.46</v>
      </c>
      <c r="I10" s="2">
        <v>1</v>
      </c>
      <c r="J10" s="63">
        <v>3.98</v>
      </c>
      <c r="K10" s="12">
        <f t="shared" si="0"/>
        <v>11</v>
      </c>
      <c r="L10" s="65">
        <f t="shared" si="1"/>
        <v>9.31</v>
      </c>
    </row>
    <row r="11" spans="1:33">
      <c r="A11" s="2">
        <v>7</v>
      </c>
      <c r="B11" s="2" t="s">
        <v>16</v>
      </c>
      <c r="C11" s="2">
        <v>0</v>
      </c>
      <c r="D11" s="61">
        <v>0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3">
        <v>0</v>
      </c>
      <c r="K11" s="12">
        <f t="shared" si="0"/>
        <v>0</v>
      </c>
      <c r="L11" s="65">
        <f t="shared" si="1"/>
        <v>0</v>
      </c>
    </row>
    <row r="12" spans="1:33">
      <c r="A12" s="2">
        <v>8</v>
      </c>
      <c r="B12" s="2" t="s">
        <v>17</v>
      </c>
      <c r="C12" s="2">
        <v>1800</v>
      </c>
      <c r="D12" s="61">
        <v>1001.38</v>
      </c>
      <c r="E12" s="2">
        <v>18</v>
      </c>
      <c r="F12" s="61">
        <v>46.7</v>
      </c>
      <c r="G12" s="2">
        <v>0</v>
      </c>
      <c r="H12" s="61">
        <v>0</v>
      </c>
      <c r="I12" s="2">
        <v>0</v>
      </c>
      <c r="J12" s="63">
        <v>0</v>
      </c>
      <c r="K12" s="12">
        <f t="shared" si="0"/>
        <v>1818</v>
      </c>
      <c r="L12" s="65">
        <f t="shared" si="1"/>
        <v>1048.08</v>
      </c>
    </row>
    <row r="13" spans="1:33">
      <c r="A13" s="2">
        <v>9</v>
      </c>
      <c r="B13" s="2" t="s">
        <v>18</v>
      </c>
      <c r="C13" s="2">
        <v>0</v>
      </c>
      <c r="D13" s="61">
        <v>0</v>
      </c>
      <c r="E13" s="2">
        <v>0</v>
      </c>
      <c r="F13" s="61">
        <v>0</v>
      </c>
      <c r="G13" s="2">
        <v>0</v>
      </c>
      <c r="H13" s="61">
        <v>0</v>
      </c>
      <c r="I13" s="2">
        <v>0</v>
      </c>
      <c r="J13" s="63">
        <v>0</v>
      </c>
      <c r="K13" s="12">
        <f t="shared" si="0"/>
        <v>0</v>
      </c>
      <c r="L13" s="65">
        <f t="shared" si="1"/>
        <v>0</v>
      </c>
    </row>
    <row r="14" spans="1:33">
      <c r="A14" s="2">
        <v>10</v>
      </c>
      <c r="B14" s="2" t="s">
        <v>19</v>
      </c>
      <c r="C14" s="2">
        <v>3038</v>
      </c>
      <c r="D14" s="61">
        <v>1642.42</v>
      </c>
      <c r="E14" s="2">
        <v>208</v>
      </c>
      <c r="F14" s="61">
        <v>190.15</v>
      </c>
      <c r="G14" s="2">
        <v>0</v>
      </c>
      <c r="H14" s="61">
        <v>0</v>
      </c>
      <c r="I14" s="2">
        <v>0</v>
      </c>
      <c r="J14" s="63">
        <v>0</v>
      </c>
      <c r="K14" s="12">
        <f t="shared" si="0"/>
        <v>3246</v>
      </c>
      <c r="L14" s="65">
        <f t="shared" si="1"/>
        <v>1832.5700000000002</v>
      </c>
    </row>
    <row r="15" spans="1:33">
      <c r="A15" s="2">
        <v>11</v>
      </c>
      <c r="B15" s="2" t="s">
        <v>20</v>
      </c>
      <c r="C15" s="2">
        <v>82</v>
      </c>
      <c r="D15" s="61">
        <v>66</v>
      </c>
      <c r="E15" s="2">
        <v>0</v>
      </c>
      <c r="F15" s="61">
        <v>0</v>
      </c>
      <c r="G15" s="2">
        <v>0</v>
      </c>
      <c r="H15" s="61">
        <v>0</v>
      </c>
      <c r="I15" s="2">
        <v>0</v>
      </c>
      <c r="J15" s="63">
        <v>0</v>
      </c>
      <c r="K15" s="12">
        <f t="shared" si="0"/>
        <v>82</v>
      </c>
      <c r="L15" s="65">
        <f t="shared" si="1"/>
        <v>66</v>
      </c>
    </row>
    <row r="16" spans="1:33">
      <c r="A16" s="2">
        <v>12</v>
      </c>
      <c r="B16" s="2" t="s">
        <v>21</v>
      </c>
      <c r="C16" s="2">
        <v>26</v>
      </c>
      <c r="D16" s="61">
        <v>9.3699999999999992</v>
      </c>
      <c r="E16" s="2">
        <v>1</v>
      </c>
      <c r="F16" s="61">
        <v>0.28000000000000003</v>
      </c>
      <c r="G16" s="2">
        <v>0</v>
      </c>
      <c r="H16" s="61">
        <v>0</v>
      </c>
      <c r="I16" s="2">
        <v>0</v>
      </c>
      <c r="J16" s="63">
        <v>0</v>
      </c>
      <c r="K16" s="12">
        <f t="shared" si="0"/>
        <v>27</v>
      </c>
      <c r="L16" s="65">
        <f t="shared" si="1"/>
        <v>9.6499999999999986</v>
      </c>
    </row>
    <row r="17" spans="1:12">
      <c r="A17" s="3" t="s">
        <v>22</v>
      </c>
      <c r="B17" s="3" t="s">
        <v>23</v>
      </c>
      <c r="C17" s="3">
        <v>5973</v>
      </c>
      <c r="D17" s="62">
        <v>3421.97</v>
      </c>
      <c r="E17" s="3">
        <v>234</v>
      </c>
      <c r="F17" s="62">
        <v>249.87</v>
      </c>
      <c r="G17" s="3">
        <v>1</v>
      </c>
      <c r="H17" s="62">
        <v>0.46</v>
      </c>
      <c r="I17" s="3">
        <v>2</v>
      </c>
      <c r="J17" s="64">
        <v>27.84</v>
      </c>
      <c r="K17" s="14">
        <f t="shared" si="0"/>
        <v>6210</v>
      </c>
      <c r="L17" s="66">
        <f t="shared" si="1"/>
        <v>3700.14</v>
      </c>
    </row>
    <row r="18" spans="1:12">
      <c r="A18" s="2">
        <v>1</v>
      </c>
      <c r="B18" s="2" t="s">
        <v>24</v>
      </c>
      <c r="C18" s="2">
        <v>0</v>
      </c>
      <c r="D18" s="61">
        <v>0</v>
      </c>
      <c r="E18" s="2">
        <v>0</v>
      </c>
      <c r="F18" s="61">
        <v>0</v>
      </c>
      <c r="G18" s="2">
        <v>0</v>
      </c>
      <c r="H18" s="61">
        <v>0</v>
      </c>
      <c r="I18" s="2">
        <v>0</v>
      </c>
      <c r="J18" s="63">
        <v>0</v>
      </c>
      <c r="K18" s="12">
        <f t="shared" si="0"/>
        <v>0</v>
      </c>
      <c r="L18" s="65">
        <f t="shared" si="1"/>
        <v>0</v>
      </c>
    </row>
    <row r="19" spans="1:12">
      <c r="A19" s="2">
        <v>2</v>
      </c>
      <c r="B19" s="2" t="s">
        <v>53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3">
        <v>0</v>
      </c>
      <c r="K19" s="12">
        <f t="shared" si="0"/>
        <v>0</v>
      </c>
      <c r="L19" s="65">
        <f t="shared" si="1"/>
        <v>0</v>
      </c>
    </row>
    <row r="20" spans="1:12">
      <c r="A20" s="2">
        <v>3</v>
      </c>
      <c r="B20" s="2" t="s">
        <v>25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3">
        <v>0</v>
      </c>
      <c r="K20" s="12">
        <f t="shared" si="0"/>
        <v>0</v>
      </c>
      <c r="L20" s="65">
        <f t="shared" si="1"/>
        <v>0</v>
      </c>
    </row>
    <row r="21" spans="1:12">
      <c r="A21" s="2">
        <v>4</v>
      </c>
      <c r="B21" s="2" t="s">
        <v>26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3">
        <v>0</v>
      </c>
      <c r="K21" s="12">
        <f t="shared" si="0"/>
        <v>0</v>
      </c>
      <c r="L21" s="65">
        <f t="shared" si="1"/>
        <v>0</v>
      </c>
    </row>
    <row r="22" spans="1:12">
      <c r="A22" s="2">
        <v>5</v>
      </c>
      <c r="B22" s="2" t="s">
        <v>27</v>
      </c>
      <c r="C22" s="2">
        <v>70</v>
      </c>
      <c r="D22" s="61">
        <v>57.99</v>
      </c>
      <c r="E22" s="2">
        <v>1</v>
      </c>
      <c r="F22" s="61">
        <v>6.87</v>
      </c>
      <c r="G22" s="2">
        <v>0</v>
      </c>
      <c r="H22" s="61">
        <v>0</v>
      </c>
      <c r="I22" s="2">
        <v>0</v>
      </c>
      <c r="J22" s="63">
        <v>0</v>
      </c>
      <c r="K22" s="12">
        <f t="shared" si="0"/>
        <v>71</v>
      </c>
      <c r="L22" s="65">
        <f t="shared" si="1"/>
        <v>64.86</v>
      </c>
    </row>
    <row r="23" spans="1:12">
      <c r="A23" s="2">
        <v>6</v>
      </c>
      <c r="B23" s="2" t="s">
        <v>28</v>
      </c>
      <c r="C23" s="2">
        <v>0</v>
      </c>
      <c r="D23" s="61">
        <v>0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3">
        <v>0</v>
      </c>
      <c r="K23" s="12">
        <f t="shared" si="0"/>
        <v>0</v>
      </c>
      <c r="L23" s="65">
        <f t="shared" si="1"/>
        <v>0</v>
      </c>
    </row>
    <row r="24" spans="1:12">
      <c r="A24" s="2">
        <v>7</v>
      </c>
      <c r="B24" s="2" t="s">
        <v>29</v>
      </c>
      <c r="C24" s="2">
        <v>5</v>
      </c>
      <c r="D24" s="61">
        <v>0.94</v>
      </c>
      <c r="E24" s="2">
        <v>15</v>
      </c>
      <c r="F24" s="61">
        <v>2.78</v>
      </c>
      <c r="G24" s="2">
        <v>0</v>
      </c>
      <c r="H24" s="61">
        <v>0</v>
      </c>
      <c r="I24" s="2">
        <v>0</v>
      </c>
      <c r="J24" s="63">
        <v>0</v>
      </c>
      <c r="K24" s="12">
        <f t="shared" si="0"/>
        <v>20</v>
      </c>
      <c r="L24" s="65">
        <f t="shared" si="1"/>
        <v>3.7199999999999998</v>
      </c>
    </row>
    <row r="25" spans="1:12">
      <c r="A25" s="2">
        <v>8</v>
      </c>
      <c r="B25" s="2" t="s">
        <v>30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3">
        <v>0</v>
      </c>
      <c r="K25" s="12">
        <f t="shared" si="0"/>
        <v>0</v>
      </c>
      <c r="L25" s="65">
        <f t="shared" si="1"/>
        <v>0</v>
      </c>
    </row>
    <row r="26" spans="1:12">
      <c r="A26" s="3" t="s">
        <v>31</v>
      </c>
      <c r="B26" s="3" t="s">
        <v>23</v>
      </c>
      <c r="C26" s="3">
        <v>75</v>
      </c>
      <c r="D26" s="62">
        <v>58.93</v>
      </c>
      <c r="E26" s="3">
        <v>16</v>
      </c>
      <c r="F26" s="62">
        <v>9.65</v>
      </c>
      <c r="G26" s="3">
        <v>0</v>
      </c>
      <c r="H26" s="62">
        <v>0</v>
      </c>
      <c r="I26" s="3">
        <v>0</v>
      </c>
      <c r="J26" s="64">
        <v>0</v>
      </c>
      <c r="K26" s="14">
        <f t="shared" si="0"/>
        <v>91</v>
      </c>
      <c r="L26" s="66">
        <f t="shared" si="1"/>
        <v>68.58</v>
      </c>
    </row>
    <row r="27" spans="1:12">
      <c r="A27" s="2">
        <v>1</v>
      </c>
      <c r="B27" s="2" t="s">
        <v>32</v>
      </c>
      <c r="C27" s="2">
        <v>147</v>
      </c>
      <c r="D27" s="61">
        <v>46.97</v>
      </c>
      <c r="E27" s="2">
        <v>153</v>
      </c>
      <c r="F27" s="61">
        <v>528.02</v>
      </c>
      <c r="G27" s="2">
        <v>0</v>
      </c>
      <c r="H27" s="61">
        <v>0</v>
      </c>
      <c r="I27" s="2">
        <v>0</v>
      </c>
      <c r="J27" s="63">
        <v>0</v>
      </c>
      <c r="K27" s="12">
        <f t="shared" si="0"/>
        <v>300</v>
      </c>
      <c r="L27" s="65">
        <f t="shared" si="1"/>
        <v>574.99</v>
      </c>
    </row>
    <row r="28" spans="1:12">
      <c r="A28" s="3" t="s">
        <v>33</v>
      </c>
      <c r="B28" s="3" t="s">
        <v>23</v>
      </c>
      <c r="C28" s="3">
        <v>147</v>
      </c>
      <c r="D28" s="62">
        <v>46.97</v>
      </c>
      <c r="E28" s="3">
        <v>153</v>
      </c>
      <c r="F28" s="62">
        <v>528.02</v>
      </c>
      <c r="G28" s="3">
        <v>0</v>
      </c>
      <c r="H28" s="62">
        <v>0</v>
      </c>
      <c r="I28" s="3">
        <v>0</v>
      </c>
      <c r="J28" s="64">
        <v>0</v>
      </c>
      <c r="K28" s="14">
        <f t="shared" si="0"/>
        <v>300</v>
      </c>
      <c r="L28" s="66">
        <f t="shared" si="1"/>
        <v>574.99</v>
      </c>
    </row>
    <row r="29" spans="1:12">
      <c r="A29" s="2">
        <v>1</v>
      </c>
      <c r="B29" s="2" t="s">
        <v>34</v>
      </c>
      <c r="C29" s="2">
        <v>0</v>
      </c>
      <c r="D29" s="61">
        <v>0</v>
      </c>
      <c r="E29" s="2">
        <v>0</v>
      </c>
      <c r="F29" s="61">
        <v>0</v>
      </c>
      <c r="G29" s="2">
        <v>0</v>
      </c>
      <c r="H29" s="61">
        <v>0</v>
      </c>
      <c r="I29" s="2">
        <v>0</v>
      </c>
      <c r="J29" s="63">
        <v>0</v>
      </c>
      <c r="K29" s="12">
        <f t="shared" si="0"/>
        <v>0</v>
      </c>
      <c r="L29" s="65">
        <f t="shared" si="1"/>
        <v>0</v>
      </c>
    </row>
    <row r="30" spans="1:12">
      <c r="A30" s="3" t="s">
        <v>35</v>
      </c>
      <c r="B30" s="3" t="s">
        <v>23</v>
      </c>
      <c r="C30" s="3">
        <v>6195</v>
      </c>
      <c r="D30" s="62">
        <v>3527.87</v>
      </c>
      <c r="E30" s="3">
        <v>403</v>
      </c>
      <c r="F30" s="62">
        <v>787.54</v>
      </c>
      <c r="G30" s="3">
        <v>1</v>
      </c>
      <c r="H30" s="62">
        <v>0.46</v>
      </c>
      <c r="I30" s="3">
        <v>2</v>
      </c>
      <c r="J30" s="64">
        <v>27.84</v>
      </c>
      <c r="K30" s="14">
        <f t="shared" si="0"/>
        <v>6601</v>
      </c>
      <c r="L30" s="66">
        <f t="shared" si="1"/>
        <v>4343.71</v>
      </c>
    </row>
  </sheetData>
  <mergeCells count="3">
    <mergeCell ref="A2:L2"/>
    <mergeCell ref="A3:L3"/>
    <mergeCell ref="A1:L1"/>
  </mergeCells>
  <printOptions gridLines="1"/>
  <pageMargins left="0.51" right="0.25" top="0.75" bottom="0.75" header="0.3" footer="0.3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31"/>
  <sheetViews>
    <sheetView topLeftCell="A13" workbookViewId="0">
      <selection sqref="A1:N31"/>
    </sheetView>
  </sheetViews>
  <sheetFormatPr defaultRowHeight="15"/>
  <cols>
    <col min="1" max="1" width="7.140625" customWidth="1"/>
    <col min="2" max="2" width="7.42578125" customWidth="1"/>
    <col min="3" max="3" width="5.85546875" customWidth="1"/>
    <col min="4" max="4" width="9" style="54" customWidth="1"/>
    <col min="5" max="5" width="6.140625" customWidth="1"/>
    <col min="6" max="6" width="8.28515625" style="54" customWidth="1"/>
    <col min="7" max="7" width="4.5703125" customWidth="1"/>
    <col min="8" max="8" width="6.5703125" style="54" customWidth="1"/>
    <col min="9" max="9" width="5.42578125" customWidth="1"/>
    <col min="10" max="10" width="6.5703125" style="54" customWidth="1"/>
    <col min="11" max="11" width="5" customWidth="1"/>
    <col min="12" max="12" width="6.5703125" style="54" customWidth="1"/>
    <col min="13" max="13" width="6.7109375" customWidth="1"/>
    <col min="14" max="14" width="8.5703125" style="54" customWidth="1"/>
  </cols>
  <sheetData>
    <row r="1" spans="1:14" ht="23.25" customHeight="1">
      <c r="A1" s="445">
        <v>27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79.5" customHeight="1">
      <c r="A2" s="387" t="s">
        <v>337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</row>
    <row r="3" spans="1:14" ht="26.25" customHeight="1">
      <c r="A3" s="387" t="s">
        <v>52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9"/>
    </row>
    <row r="4" spans="1:14" ht="42.75" customHeight="1">
      <c r="A4" s="498" t="s">
        <v>0</v>
      </c>
      <c r="B4" s="500" t="s">
        <v>1</v>
      </c>
      <c r="C4" s="494" t="s">
        <v>346</v>
      </c>
      <c r="D4" s="502"/>
      <c r="E4" s="494" t="s">
        <v>345</v>
      </c>
      <c r="F4" s="502"/>
      <c r="G4" s="494" t="s">
        <v>344</v>
      </c>
      <c r="H4" s="502"/>
      <c r="I4" s="494" t="s">
        <v>343</v>
      </c>
      <c r="J4" s="502"/>
      <c r="K4" s="494" t="s">
        <v>342</v>
      </c>
      <c r="L4" s="495"/>
      <c r="M4" s="496" t="s">
        <v>341</v>
      </c>
      <c r="N4" s="497"/>
    </row>
    <row r="5" spans="1:14" s="20" customFormat="1">
      <c r="A5" s="499"/>
      <c r="B5" s="501"/>
      <c r="C5" s="273" t="s">
        <v>340</v>
      </c>
      <c r="D5" s="274" t="s">
        <v>240</v>
      </c>
      <c r="E5" s="273" t="s">
        <v>340</v>
      </c>
      <c r="F5" s="274" t="s">
        <v>240</v>
      </c>
      <c r="G5" s="273" t="s">
        <v>340</v>
      </c>
      <c r="H5" s="274" t="s">
        <v>240</v>
      </c>
      <c r="I5" s="273" t="s">
        <v>340</v>
      </c>
      <c r="J5" s="274" t="s">
        <v>240</v>
      </c>
      <c r="K5" s="273" t="s">
        <v>340</v>
      </c>
      <c r="L5" s="274" t="s">
        <v>240</v>
      </c>
      <c r="M5" s="273" t="s">
        <v>340</v>
      </c>
      <c r="N5" s="275" t="s">
        <v>240</v>
      </c>
    </row>
    <row r="6" spans="1:14">
      <c r="A6" s="18">
        <v>1</v>
      </c>
      <c r="B6" s="18" t="s">
        <v>10</v>
      </c>
      <c r="C6" s="18">
        <v>144</v>
      </c>
      <c r="D6" s="87">
        <v>685.4</v>
      </c>
      <c r="E6" s="18">
        <v>49</v>
      </c>
      <c r="F6" s="87">
        <v>118.82</v>
      </c>
      <c r="G6" s="18">
        <v>0</v>
      </c>
      <c r="H6" s="87">
        <v>0</v>
      </c>
      <c r="I6" s="18">
        <v>0</v>
      </c>
      <c r="J6" s="87">
        <v>0</v>
      </c>
      <c r="K6" s="18">
        <v>0</v>
      </c>
      <c r="L6" s="88">
        <v>0</v>
      </c>
      <c r="M6" s="42">
        <f>C6+E6+G6+I6+K6</f>
        <v>193</v>
      </c>
      <c r="N6" s="295">
        <f>D6+F6+H6+J6+L6</f>
        <v>804.22</v>
      </c>
    </row>
    <row r="7" spans="1:14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3">
        <v>0</v>
      </c>
      <c r="M7" s="12">
        <f t="shared" ref="M7:M31" si="0">C7+E7+G7+I7+K7</f>
        <v>0</v>
      </c>
      <c r="N7" s="65">
        <f t="shared" ref="N7:N31" si="1">D7+F7+H7+J7+L7</f>
        <v>0</v>
      </c>
    </row>
    <row r="8" spans="1:14">
      <c r="A8" s="2">
        <v>3</v>
      </c>
      <c r="B8" s="2" t="s">
        <v>12</v>
      </c>
      <c r="C8" s="2">
        <v>7</v>
      </c>
      <c r="D8" s="61">
        <v>27.81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1</v>
      </c>
      <c r="L8" s="63">
        <v>3.4</v>
      </c>
      <c r="M8" s="12">
        <f t="shared" si="0"/>
        <v>8</v>
      </c>
      <c r="N8" s="65">
        <f t="shared" si="1"/>
        <v>31.209999999999997</v>
      </c>
    </row>
    <row r="9" spans="1:14">
      <c r="A9" s="2">
        <v>4</v>
      </c>
      <c r="B9" s="2" t="s">
        <v>13</v>
      </c>
      <c r="C9" s="2">
        <v>255</v>
      </c>
      <c r="D9" s="61">
        <v>988.68</v>
      </c>
      <c r="E9" s="2">
        <v>71</v>
      </c>
      <c r="F9" s="61">
        <v>1133.6099999999999</v>
      </c>
      <c r="G9" s="2">
        <v>4</v>
      </c>
      <c r="H9" s="61">
        <v>962.78</v>
      </c>
      <c r="I9" s="2">
        <v>1</v>
      </c>
      <c r="J9" s="61">
        <v>3.34</v>
      </c>
      <c r="K9" s="2">
        <v>5</v>
      </c>
      <c r="L9" s="63">
        <v>0.18</v>
      </c>
      <c r="M9" s="12">
        <f t="shared" si="0"/>
        <v>336</v>
      </c>
      <c r="N9" s="65">
        <f t="shared" si="1"/>
        <v>3088.5899999999997</v>
      </c>
    </row>
    <row r="10" spans="1:14">
      <c r="A10" s="2">
        <v>5</v>
      </c>
      <c r="B10" s="2" t="s">
        <v>14</v>
      </c>
      <c r="C10" s="2">
        <v>336</v>
      </c>
      <c r="D10" s="61">
        <v>339.23</v>
      </c>
      <c r="E10" s="2">
        <v>0</v>
      </c>
      <c r="F10" s="61">
        <v>0</v>
      </c>
      <c r="G10" s="2">
        <v>0</v>
      </c>
      <c r="H10" s="61">
        <v>0</v>
      </c>
      <c r="I10" s="2">
        <v>0</v>
      </c>
      <c r="J10" s="61">
        <v>0</v>
      </c>
      <c r="K10" s="2">
        <v>4</v>
      </c>
      <c r="L10" s="63">
        <v>6.92</v>
      </c>
      <c r="M10" s="12">
        <f t="shared" si="0"/>
        <v>340</v>
      </c>
      <c r="N10" s="65">
        <f t="shared" si="1"/>
        <v>346.15000000000003</v>
      </c>
    </row>
    <row r="11" spans="1:14">
      <c r="A11" s="2">
        <v>6</v>
      </c>
      <c r="B11" s="2" t="s">
        <v>15</v>
      </c>
      <c r="C11" s="2">
        <v>95</v>
      </c>
      <c r="D11" s="61">
        <v>149.94</v>
      </c>
      <c r="E11" s="2">
        <v>16</v>
      </c>
      <c r="F11" s="61">
        <v>317.85000000000002</v>
      </c>
      <c r="G11" s="2">
        <v>0</v>
      </c>
      <c r="H11" s="61">
        <v>0</v>
      </c>
      <c r="I11" s="2">
        <v>0</v>
      </c>
      <c r="J11" s="61">
        <v>0</v>
      </c>
      <c r="K11" s="2">
        <v>0</v>
      </c>
      <c r="L11" s="63">
        <v>0</v>
      </c>
      <c r="M11" s="12">
        <f t="shared" si="0"/>
        <v>111</v>
      </c>
      <c r="N11" s="65">
        <f t="shared" si="1"/>
        <v>467.79</v>
      </c>
    </row>
    <row r="12" spans="1:14">
      <c r="A12" s="2">
        <v>7</v>
      </c>
      <c r="B12" s="2" t="s">
        <v>16</v>
      </c>
      <c r="C12" s="2">
        <v>8</v>
      </c>
      <c r="D12" s="61">
        <v>10.09</v>
      </c>
      <c r="E12" s="2">
        <v>0</v>
      </c>
      <c r="F12" s="61">
        <v>0</v>
      </c>
      <c r="G12" s="2">
        <v>0</v>
      </c>
      <c r="H12" s="61">
        <v>0</v>
      </c>
      <c r="I12" s="2">
        <v>1</v>
      </c>
      <c r="J12" s="61">
        <v>2.1800000000000002</v>
      </c>
      <c r="K12" s="2">
        <v>0</v>
      </c>
      <c r="L12" s="63">
        <v>0</v>
      </c>
      <c r="M12" s="12">
        <f t="shared" si="0"/>
        <v>9</v>
      </c>
      <c r="N12" s="65">
        <f t="shared" si="1"/>
        <v>12.27</v>
      </c>
    </row>
    <row r="13" spans="1:14">
      <c r="A13" s="2">
        <v>8</v>
      </c>
      <c r="B13" s="2" t="s">
        <v>17</v>
      </c>
      <c r="C13" s="2">
        <v>300</v>
      </c>
      <c r="D13" s="61">
        <v>934.8</v>
      </c>
      <c r="E13" s="2">
        <v>97</v>
      </c>
      <c r="F13" s="61">
        <v>323</v>
      </c>
      <c r="G13" s="2">
        <v>0</v>
      </c>
      <c r="H13" s="61">
        <v>0</v>
      </c>
      <c r="I13" s="2">
        <v>0</v>
      </c>
      <c r="J13" s="61">
        <v>0</v>
      </c>
      <c r="K13" s="2">
        <v>0</v>
      </c>
      <c r="L13" s="63">
        <v>0</v>
      </c>
      <c r="M13" s="12">
        <f t="shared" si="0"/>
        <v>397</v>
      </c>
      <c r="N13" s="65">
        <f t="shared" si="1"/>
        <v>1257.8</v>
      </c>
    </row>
    <row r="14" spans="1:14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3">
        <v>0</v>
      </c>
      <c r="M14" s="12">
        <f t="shared" si="0"/>
        <v>0</v>
      </c>
      <c r="N14" s="65">
        <f t="shared" si="1"/>
        <v>0</v>
      </c>
    </row>
    <row r="15" spans="1:14">
      <c r="A15" s="2">
        <v>10</v>
      </c>
      <c r="B15" s="2" t="s">
        <v>19</v>
      </c>
      <c r="C15" s="2">
        <v>1116</v>
      </c>
      <c r="D15" s="61">
        <v>2306.62</v>
      </c>
      <c r="E15" s="2">
        <v>35</v>
      </c>
      <c r="F15" s="61">
        <v>400.81</v>
      </c>
      <c r="G15" s="2">
        <v>0</v>
      </c>
      <c r="H15" s="61">
        <v>0</v>
      </c>
      <c r="I15" s="2">
        <v>0</v>
      </c>
      <c r="J15" s="61">
        <v>0</v>
      </c>
      <c r="K15" s="2">
        <v>0</v>
      </c>
      <c r="L15" s="63">
        <v>0</v>
      </c>
      <c r="M15" s="12">
        <f t="shared" si="0"/>
        <v>1151</v>
      </c>
      <c r="N15" s="65">
        <f t="shared" si="1"/>
        <v>2707.43</v>
      </c>
    </row>
    <row r="16" spans="1:14">
      <c r="A16" s="2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39</v>
      </c>
      <c r="L16" s="63">
        <v>90</v>
      </c>
      <c r="M16" s="12">
        <f t="shared" si="0"/>
        <v>39</v>
      </c>
      <c r="N16" s="65">
        <f t="shared" si="1"/>
        <v>90</v>
      </c>
    </row>
    <row r="17" spans="1:14">
      <c r="A17" s="2">
        <v>12</v>
      </c>
      <c r="B17" s="2" t="s">
        <v>21</v>
      </c>
      <c r="C17" s="2">
        <v>38</v>
      </c>
      <c r="D17" s="61">
        <v>27.3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3">
        <v>0</v>
      </c>
      <c r="M17" s="12">
        <f t="shared" si="0"/>
        <v>38</v>
      </c>
      <c r="N17" s="65">
        <f t="shared" si="1"/>
        <v>27.3</v>
      </c>
    </row>
    <row r="18" spans="1:14" s="21" customFormat="1">
      <c r="A18" s="3" t="s">
        <v>22</v>
      </c>
      <c r="B18" s="3" t="s">
        <v>23</v>
      </c>
      <c r="C18" s="3">
        <v>2299</v>
      </c>
      <c r="D18" s="62">
        <v>5469.87</v>
      </c>
      <c r="E18" s="3">
        <v>268</v>
      </c>
      <c r="F18" s="62">
        <v>2294.09</v>
      </c>
      <c r="G18" s="3">
        <v>4</v>
      </c>
      <c r="H18" s="62">
        <v>962.78</v>
      </c>
      <c r="I18" s="3">
        <v>2</v>
      </c>
      <c r="J18" s="62">
        <v>5.52</v>
      </c>
      <c r="K18" s="3">
        <v>49</v>
      </c>
      <c r="L18" s="64">
        <v>100.5</v>
      </c>
      <c r="M18" s="14">
        <f t="shared" si="0"/>
        <v>2622</v>
      </c>
      <c r="N18" s="66">
        <f t="shared" si="1"/>
        <v>8832.76</v>
      </c>
    </row>
    <row r="19" spans="1:14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3">
        <v>0</v>
      </c>
      <c r="M19" s="12">
        <f t="shared" si="0"/>
        <v>0</v>
      </c>
      <c r="N19" s="65">
        <f t="shared" si="1"/>
        <v>0</v>
      </c>
    </row>
    <row r="20" spans="1:14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3">
        <v>0</v>
      </c>
      <c r="M20" s="12">
        <f t="shared" si="0"/>
        <v>0</v>
      </c>
      <c r="N20" s="65">
        <f t="shared" si="1"/>
        <v>0</v>
      </c>
    </row>
    <row r="21" spans="1:14">
      <c r="A21" s="2">
        <v>3</v>
      </c>
      <c r="B21" s="2" t="s">
        <v>25</v>
      </c>
      <c r="C21" s="2">
        <v>2</v>
      </c>
      <c r="D21" s="61">
        <v>0.54</v>
      </c>
      <c r="E21" s="2">
        <v>2</v>
      </c>
      <c r="F21" s="61">
        <v>8.6300000000000008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3">
        <v>0</v>
      </c>
      <c r="M21" s="12">
        <f t="shared" si="0"/>
        <v>4</v>
      </c>
      <c r="N21" s="65">
        <f t="shared" si="1"/>
        <v>9.1700000000000017</v>
      </c>
    </row>
    <row r="22" spans="1:14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3">
        <v>0</v>
      </c>
      <c r="M22" s="12">
        <f t="shared" si="0"/>
        <v>0</v>
      </c>
      <c r="N22" s="65">
        <f t="shared" si="1"/>
        <v>0</v>
      </c>
    </row>
    <row r="23" spans="1:14">
      <c r="A23" s="2">
        <v>5</v>
      </c>
      <c r="B23" s="2" t="s">
        <v>27</v>
      </c>
      <c r="C23" s="2">
        <v>60</v>
      </c>
      <c r="D23" s="61">
        <v>263.56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3">
        <v>0</v>
      </c>
      <c r="M23" s="12">
        <f t="shared" si="0"/>
        <v>60</v>
      </c>
      <c r="N23" s="65">
        <f t="shared" si="1"/>
        <v>263.56</v>
      </c>
    </row>
    <row r="24" spans="1:14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3">
        <v>0</v>
      </c>
      <c r="M24" s="12">
        <f t="shared" si="0"/>
        <v>0</v>
      </c>
      <c r="N24" s="65">
        <f t="shared" si="1"/>
        <v>0</v>
      </c>
    </row>
    <row r="25" spans="1:14">
      <c r="A25" s="2">
        <v>7</v>
      </c>
      <c r="B25" s="2" t="s">
        <v>29</v>
      </c>
      <c r="C25" s="2">
        <v>210</v>
      </c>
      <c r="D25" s="61">
        <v>38.67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3">
        <v>0</v>
      </c>
      <c r="M25" s="12">
        <f t="shared" si="0"/>
        <v>210</v>
      </c>
      <c r="N25" s="65">
        <f t="shared" si="1"/>
        <v>38.67</v>
      </c>
    </row>
    <row r="26" spans="1:14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3">
        <v>0</v>
      </c>
      <c r="M26" s="12">
        <f t="shared" si="0"/>
        <v>0</v>
      </c>
      <c r="N26" s="65">
        <f t="shared" si="1"/>
        <v>0</v>
      </c>
    </row>
    <row r="27" spans="1:14" s="21" customFormat="1" ht="15.75" customHeight="1">
      <c r="A27" s="3" t="s">
        <v>31</v>
      </c>
      <c r="B27" s="3" t="s">
        <v>23</v>
      </c>
      <c r="C27" s="3">
        <v>272</v>
      </c>
      <c r="D27" s="62">
        <v>302.77</v>
      </c>
      <c r="E27" s="3">
        <v>2</v>
      </c>
      <c r="F27" s="62">
        <v>8.6300000000000008</v>
      </c>
      <c r="G27" s="3">
        <v>0</v>
      </c>
      <c r="H27" s="62">
        <v>0</v>
      </c>
      <c r="I27" s="3">
        <v>0</v>
      </c>
      <c r="J27" s="62">
        <v>0</v>
      </c>
      <c r="K27" s="3">
        <v>0</v>
      </c>
      <c r="L27" s="64">
        <v>0</v>
      </c>
      <c r="M27" s="14">
        <f t="shared" si="0"/>
        <v>274</v>
      </c>
      <c r="N27" s="66">
        <f t="shared" si="1"/>
        <v>311.39999999999998</v>
      </c>
    </row>
    <row r="28" spans="1:14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184</v>
      </c>
      <c r="L28" s="63">
        <v>293.07</v>
      </c>
      <c r="M28" s="12">
        <f t="shared" si="0"/>
        <v>184</v>
      </c>
      <c r="N28" s="65">
        <f t="shared" si="1"/>
        <v>293.07</v>
      </c>
    </row>
    <row r="29" spans="1:14" s="21" customFormat="1">
      <c r="A29" s="3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184</v>
      </c>
      <c r="L29" s="64">
        <v>293.07</v>
      </c>
      <c r="M29" s="14">
        <f t="shared" si="0"/>
        <v>184</v>
      </c>
      <c r="N29" s="66">
        <f t="shared" si="1"/>
        <v>293.07</v>
      </c>
    </row>
    <row r="30" spans="1:14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3">
        <v>0</v>
      </c>
      <c r="M30" s="12">
        <f t="shared" si="0"/>
        <v>0</v>
      </c>
      <c r="N30" s="65">
        <f t="shared" si="1"/>
        <v>0</v>
      </c>
    </row>
    <row r="31" spans="1:14" s="21" customFormat="1">
      <c r="A31" s="3" t="s">
        <v>35</v>
      </c>
      <c r="B31" s="3" t="s">
        <v>23</v>
      </c>
      <c r="C31" s="3">
        <v>2571</v>
      </c>
      <c r="D31" s="62">
        <v>5772.64</v>
      </c>
      <c r="E31" s="3">
        <v>270</v>
      </c>
      <c r="F31" s="62">
        <v>2302.7199999999998</v>
      </c>
      <c r="G31" s="3">
        <v>4</v>
      </c>
      <c r="H31" s="62">
        <v>962.78</v>
      </c>
      <c r="I31" s="3">
        <v>2</v>
      </c>
      <c r="J31" s="62">
        <v>5.52</v>
      </c>
      <c r="K31" s="3">
        <v>233</v>
      </c>
      <c r="L31" s="64">
        <v>393.57</v>
      </c>
      <c r="M31" s="14">
        <f t="shared" si="0"/>
        <v>3080</v>
      </c>
      <c r="N31" s="66">
        <f t="shared" si="1"/>
        <v>9437.2300000000014</v>
      </c>
    </row>
  </sheetData>
  <mergeCells count="11">
    <mergeCell ref="A1:N1"/>
    <mergeCell ref="K4:L4"/>
    <mergeCell ref="M4:N4"/>
    <mergeCell ref="A2:N2"/>
    <mergeCell ref="A3:N3"/>
    <mergeCell ref="A4:A5"/>
    <mergeCell ref="B4:B5"/>
    <mergeCell ref="C4:D4"/>
    <mergeCell ref="E4:F4"/>
    <mergeCell ref="G4:H4"/>
    <mergeCell ref="I4:J4"/>
  </mergeCells>
  <printOptions gridLines="1"/>
  <pageMargins left="0.5600000000000000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sqref="A1:R31"/>
    </sheetView>
  </sheetViews>
  <sheetFormatPr defaultRowHeight="15"/>
  <cols>
    <col min="1" max="1" width="7.28515625" customWidth="1"/>
    <col min="2" max="2" width="6.7109375" customWidth="1"/>
    <col min="3" max="3" width="4.140625" customWidth="1"/>
    <col min="4" max="4" width="4.7109375" style="54" customWidth="1"/>
    <col min="5" max="5" width="4.7109375" customWidth="1"/>
    <col min="6" max="6" width="7.28515625" style="54" customWidth="1"/>
    <col min="7" max="7" width="5.140625" customWidth="1"/>
    <col min="8" max="8" width="7.42578125" style="54" customWidth="1"/>
    <col min="9" max="9" width="4.140625" customWidth="1"/>
    <col min="10" max="10" width="5.5703125" style="54" customWidth="1"/>
    <col min="11" max="11" width="4.140625" customWidth="1"/>
    <col min="12" max="12" width="6.85546875" style="54" customWidth="1"/>
    <col min="13" max="13" width="4.140625" customWidth="1"/>
    <col min="14" max="14" width="6.28515625" style="54" customWidth="1"/>
    <col min="15" max="15" width="5" customWidth="1"/>
    <col min="16" max="16" width="7.5703125" style="54" customWidth="1"/>
    <col min="17" max="17" width="5.5703125" customWidth="1"/>
    <col min="18" max="18" width="6.7109375" style="54" customWidth="1"/>
  </cols>
  <sheetData>
    <row r="1" spans="1:18" s="148" customFormat="1" ht="27" customHeight="1">
      <c r="A1" s="485">
        <v>28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7"/>
    </row>
    <row r="2" spans="1:18" ht="74.25" customHeight="1">
      <c r="A2" s="420" t="s">
        <v>338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9"/>
    </row>
    <row r="3" spans="1:18" ht="29.25" customHeight="1">
      <c r="A3" s="423" t="s">
        <v>52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</row>
    <row r="4" spans="1:18" ht="39.75" customHeight="1">
      <c r="A4" s="455" t="s">
        <v>0</v>
      </c>
      <c r="B4" s="455" t="s">
        <v>1</v>
      </c>
      <c r="C4" s="451" t="s">
        <v>44</v>
      </c>
      <c r="D4" s="452"/>
      <c r="E4" s="451" t="s">
        <v>45</v>
      </c>
      <c r="F4" s="452"/>
      <c r="G4" s="451" t="s">
        <v>46</v>
      </c>
      <c r="H4" s="452"/>
      <c r="I4" s="451" t="s">
        <v>47</v>
      </c>
      <c r="J4" s="504"/>
      <c r="K4" s="451" t="s">
        <v>48</v>
      </c>
      <c r="L4" s="452"/>
      <c r="M4" s="451" t="s">
        <v>49</v>
      </c>
      <c r="N4" s="452"/>
      <c r="O4" s="451" t="s">
        <v>50</v>
      </c>
      <c r="P4" s="503"/>
      <c r="Q4" s="453" t="s">
        <v>339</v>
      </c>
      <c r="R4" s="454"/>
    </row>
    <row r="5" spans="1:18" s="20" customFormat="1" ht="17.25" customHeight="1">
      <c r="A5" s="4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51" t="s">
        <v>240</v>
      </c>
      <c r="O5" s="1" t="s">
        <v>238</v>
      </c>
      <c r="P5" s="51" t="s">
        <v>240</v>
      </c>
      <c r="Q5" s="1" t="s">
        <v>238</v>
      </c>
      <c r="R5" s="51" t="s">
        <v>240</v>
      </c>
    </row>
    <row r="6" spans="1:18">
      <c r="A6" s="2">
        <v>1</v>
      </c>
      <c r="B6" s="2" t="s">
        <v>10</v>
      </c>
      <c r="C6" s="2">
        <v>0</v>
      </c>
      <c r="D6" s="61">
        <v>0</v>
      </c>
      <c r="E6" s="2">
        <v>4</v>
      </c>
      <c r="F6" s="61">
        <v>3.29</v>
      </c>
      <c r="G6" s="2">
        <v>7</v>
      </c>
      <c r="H6" s="61">
        <v>25.24</v>
      </c>
      <c r="I6" s="2">
        <v>0</v>
      </c>
      <c r="J6" s="61">
        <v>0</v>
      </c>
      <c r="K6" s="2">
        <v>0</v>
      </c>
      <c r="L6" s="61">
        <v>0</v>
      </c>
      <c r="M6" s="2">
        <v>42</v>
      </c>
      <c r="N6" s="61">
        <v>148.93</v>
      </c>
      <c r="O6" s="2">
        <v>0</v>
      </c>
      <c r="P6" s="63">
        <v>0</v>
      </c>
      <c r="Q6" s="12">
        <f>C6+E6+G6+I6+K6+M6</f>
        <v>53</v>
      </c>
      <c r="R6" s="65">
        <f>D6+F6+H6+J6+L6+N6</f>
        <v>177.46</v>
      </c>
    </row>
    <row r="7" spans="1:18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1">
        <v>0</v>
      </c>
      <c r="O7" s="2">
        <v>0</v>
      </c>
      <c r="P7" s="63">
        <v>0</v>
      </c>
      <c r="Q7" s="12">
        <f t="shared" ref="Q7:Q31" si="0">C7+E7+G7+I7+K7+M7</f>
        <v>0</v>
      </c>
      <c r="R7" s="65">
        <f t="shared" ref="R7:R31" si="1">D7+F7+H7+J7+L7+N7</f>
        <v>0</v>
      </c>
    </row>
    <row r="8" spans="1:18">
      <c r="A8" s="2">
        <v>3</v>
      </c>
      <c r="B8" s="2" t="s">
        <v>12</v>
      </c>
      <c r="C8" s="2">
        <v>0</v>
      </c>
      <c r="D8" s="61">
        <v>0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3">
        <v>0</v>
      </c>
      <c r="Q8" s="12">
        <f t="shared" si="0"/>
        <v>0</v>
      </c>
      <c r="R8" s="65">
        <f t="shared" si="1"/>
        <v>0</v>
      </c>
    </row>
    <row r="9" spans="1:18">
      <c r="A9" s="2">
        <v>4</v>
      </c>
      <c r="B9" s="2" t="s">
        <v>13</v>
      </c>
      <c r="C9" s="2">
        <v>0</v>
      </c>
      <c r="D9" s="61">
        <v>0</v>
      </c>
      <c r="E9" s="2">
        <v>1</v>
      </c>
      <c r="F9" s="61">
        <v>0.7</v>
      </c>
      <c r="G9" s="2">
        <v>1</v>
      </c>
      <c r="H9" s="61">
        <v>5.17</v>
      </c>
      <c r="I9" s="2">
        <v>0</v>
      </c>
      <c r="J9" s="61">
        <v>0</v>
      </c>
      <c r="K9" s="2">
        <v>0</v>
      </c>
      <c r="L9" s="61">
        <v>0</v>
      </c>
      <c r="M9" s="2">
        <v>1</v>
      </c>
      <c r="N9" s="61">
        <v>7.77</v>
      </c>
      <c r="O9" s="2">
        <v>405</v>
      </c>
      <c r="P9" s="63">
        <v>727.26</v>
      </c>
      <c r="Q9" s="12">
        <f t="shared" si="0"/>
        <v>3</v>
      </c>
      <c r="R9" s="65">
        <f t="shared" si="1"/>
        <v>13.64</v>
      </c>
    </row>
    <row r="10" spans="1:18">
      <c r="A10" s="2">
        <v>5</v>
      </c>
      <c r="B10" s="2" t="s">
        <v>14</v>
      </c>
      <c r="C10" s="2">
        <v>0</v>
      </c>
      <c r="D10" s="61">
        <v>0</v>
      </c>
      <c r="E10" s="2">
        <v>0</v>
      </c>
      <c r="F10" s="61">
        <v>0</v>
      </c>
      <c r="G10" s="2">
        <v>0</v>
      </c>
      <c r="H10" s="61">
        <v>0</v>
      </c>
      <c r="I10" s="2">
        <v>0</v>
      </c>
      <c r="J10" s="61">
        <v>0</v>
      </c>
      <c r="K10" s="2">
        <v>0</v>
      </c>
      <c r="L10" s="61">
        <v>0</v>
      </c>
      <c r="M10" s="2">
        <v>0</v>
      </c>
      <c r="N10" s="61">
        <v>0</v>
      </c>
      <c r="O10" s="2">
        <v>0</v>
      </c>
      <c r="P10" s="63">
        <v>0</v>
      </c>
      <c r="Q10" s="12">
        <f t="shared" si="0"/>
        <v>0</v>
      </c>
      <c r="R10" s="65">
        <f t="shared" si="1"/>
        <v>0</v>
      </c>
    </row>
    <row r="11" spans="1:18">
      <c r="A11" s="2">
        <v>6</v>
      </c>
      <c r="B11" s="2" t="s">
        <v>15</v>
      </c>
      <c r="C11" s="2">
        <v>0</v>
      </c>
      <c r="D11" s="61">
        <v>0</v>
      </c>
      <c r="E11" s="2">
        <v>0</v>
      </c>
      <c r="F11" s="61">
        <v>0</v>
      </c>
      <c r="G11" s="2">
        <v>1</v>
      </c>
      <c r="H11" s="61">
        <v>19.79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1">
        <v>0</v>
      </c>
      <c r="O11" s="2">
        <v>25</v>
      </c>
      <c r="P11" s="63">
        <v>200.61</v>
      </c>
      <c r="Q11" s="12">
        <f t="shared" si="0"/>
        <v>1</v>
      </c>
      <c r="R11" s="65">
        <f t="shared" si="1"/>
        <v>19.79</v>
      </c>
    </row>
    <row r="12" spans="1:18">
      <c r="A12" s="2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2</v>
      </c>
      <c r="N12" s="61">
        <v>7.63</v>
      </c>
      <c r="O12" s="2">
        <v>0</v>
      </c>
      <c r="P12" s="63">
        <v>0</v>
      </c>
      <c r="Q12" s="12">
        <f t="shared" si="0"/>
        <v>2</v>
      </c>
      <c r="R12" s="65">
        <f t="shared" si="1"/>
        <v>7.63</v>
      </c>
    </row>
    <row r="13" spans="1:18">
      <c r="A13" s="2">
        <v>8</v>
      </c>
      <c r="B13" s="2" t="s">
        <v>17</v>
      </c>
      <c r="C13" s="2">
        <v>0</v>
      </c>
      <c r="D13" s="61">
        <v>0</v>
      </c>
      <c r="E13" s="2">
        <v>0</v>
      </c>
      <c r="F13" s="61">
        <v>0</v>
      </c>
      <c r="G13" s="2">
        <v>0</v>
      </c>
      <c r="H13" s="61">
        <v>0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1">
        <v>0</v>
      </c>
      <c r="O13" s="2">
        <v>424</v>
      </c>
      <c r="P13" s="63">
        <v>82.46</v>
      </c>
      <c r="Q13" s="12">
        <f t="shared" si="0"/>
        <v>0</v>
      </c>
      <c r="R13" s="65">
        <f t="shared" si="1"/>
        <v>0</v>
      </c>
    </row>
    <row r="14" spans="1:18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1</v>
      </c>
      <c r="H14" s="61">
        <v>13.2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  <c r="O14" s="2">
        <v>0</v>
      </c>
      <c r="P14" s="63">
        <v>0</v>
      </c>
      <c r="Q14" s="12">
        <f t="shared" si="0"/>
        <v>1</v>
      </c>
      <c r="R14" s="65">
        <f t="shared" si="1"/>
        <v>13.2</v>
      </c>
    </row>
    <row r="15" spans="1:18">
      <c r="A15" s="2">
        <v>10</v>
      </c>
      <c r="B15" s="2" t="s">
        <v>19</v>
      </c>
      <c r="C15" s="2">
        <v>0</v>
      </c>
      <c r="D15" s="61">
        <v>0</v>
      </c>
      <c r="E15" s="2">
        <v>36</v>
      </c>
      <c r="F15" s="61">
        <v>132.28</v>
      </c>
      <c r="G15" s="2">
        <v>13</v>
      </c>
      <c r="H15" s="61">
        <v>36.5</v>
      </c>
      <c r="I15" s="2">
        <v>1</v>
      </c>
      <c r="J15" s="61">
        <v>12.47</v>
      </c>
      <c r="K15" s="2">
        <v>0</v>
      </c>
      <c r="L15" s="61">
        <v>0</v>
      </c>
      <c r="M15" s="2">
        <v>0</v>
      </c>
      <c r="N15" s="61">
        <v>0</v>
      </c>
      <c r="O15" s="2">
        <v>278</v>
      </c>
      <c r="P15" s="63">
        <v>88.01</v>
      </c>
      <c r="Q15" s="12">
        <f t="shared" si="0"/>
        <v>50</v>
      </c>
      <c r="R15" s="65">
        <f t="shared" si="1"/>
        <v>181.25</v>
      </c>
    </row>
    <row r="16" spans="1:18">
      <c r="A16" s="2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4</v>
      </c>
      <c r="H16" s="61">
        <v>35</v>
      </c>
      <c r="I16" s="2">
        <v>0</v>
      </c>
      <c r="J16" s="61">
        <v>0</v>
      </c>
      <c r="K16" s="2">
        <v>0</v>
      </c>
      <c r="L16" s="61">
        <v>0</v>
      </c>
      <c r="M16" s="2">
        <v>3</v>
      </c>
      <c r="N16" s="61">
        <v>21</v>
      </c>
      <c r="O16" s="2">
        <v>0</v>
      </c>
      <c r="P16" s="63">
        <v>0</v>
      </c>
      <c r="Q16" s="12">
        <f t="shared" si="0"/>
        <v>7</v>
      </c>
      <c r="R16" s="65">
        <f t="shared" si="1"/>
        <v>56</v>
      </c>
    </row>
    <row r="17" spans="1:18">
      <c r="A17" s="2">
        <v>12</v>
      </c>
      <c r="B17" s="2" t="s">
        <v>21</v>
      </c>
      <c r="C17" s="2">
        <v>0</v>
      </c>
      <c r="D17" s="61">
        <v>0</v>
      </c>
      <c r="E17" s="2">
        <v>1</v>
      </c>
      <c r="F17" s="61">
        <v>3.06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1">
        <v>0</v>
      </c>
      <c r="O17" s="2">
        <v>6</v>
      </c>
      <c r="P17" s="63">
        <v>50.38</v>
      </c>
      <c r="Q17" s="12">
        <f t="shared" si="0"/>
        <v>1</v>
      </c>
      <c r="R17" s="65">
        <f t="shared" si="1"/>
        <v>3.06</v>
      </c>
    </row>
    <row r="18" spans="1:18" s="21" customFormat="1">
      <c r="A18" s="3" t="s">
        <v>22</v>
      </c>
      <c r="B18" s="3" t="s">
        <v>23</v>
      </c>
      <c r="C18" s="3">
        <v>0</v>
      </c>
      <c r="D18" s="62">
        <v>0</v>
      </c>
      <c r="E18" s="3">
        <v>42</v>
      </c>
      <c r="F18" s="62">
        <v>139.33000000000001</v>
      </c>
      <c r="G18" s="3">
        <v>27</v>
      </c>
      <c r="H18" s="62">
        <v>134.9</v>
      </c>
      <c r="I18" s="3">
        <v>1</v>
      </c>
      <c r="J18" s="62">
        <v>12.47</v>
      </c>
      <c r="K18" s="3">
        <v>0</v>
      </c>
      <c r="L18" s="62">
        <v>0</v>
      </c>
      <c r="M18" s="3">
        <v>48</v>
      </c>
      <c r="N18" s="62">
        <v>185.33</v>
      </c>
      <c r="O18" s="3">
        <v>1138</v>
      </c>
      <c r="P18" s="64">
        <v>1148.72</v>
      </c>
      <c r="Q18" s="14">
        <f t="shared" si="0"/>
        <v>118</v>
      </c>
      <c r="R18" s="66">
        <f t="shared" si="1"/>
        <v>472.03000000000009</v>
      </c>
    </row>
    <row r="19" spans="1:18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1">
        <v>0</v>
      </c>
      <c r="O19" s="2">
        <v>0</v>
      </c>
      <c r="P19" s="63">
        <v>0</v>
      </c>
      <c r="Q19" s="12">
        <f t="shared" si="0"/>
        <v>0</v>
      </c>
      <c r="R19" s="65">
        <f t="shared" si="1"/>
        <v>0</v>
      </c>
    </row>
    <row r="20" spans="1:18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3">
        <v>0</v>
      </c>
      <c r="Q20" s="12">
        <f t="shared" si="0"/>
        <v>0</v>
      </c>
      <c r="R20" s="65">
        <f t="shared" si="1"/>
        <v>0</v>
      </c>
    </row>
    <row r="21" spans="1:18">
      <c r="A21" s="2">
        <v>3</v>
      </c>
      <c r="B21" s="2" t="s">
        <v>25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2">
        <v>0</v>
      </c>
      <c r="N21" s="61">
        <v>0</v>
      </c>
      <c r="O21" s="2">
        <v>3</v>
      </c>
      <c r="P21" s="63">
        <v>9.0500000000000007</v>
      </c>
      <c r="Q21" s="12">
        <f t="shared" si="0"/>
        <v>0</v>
      </c>
      <c r="R21" s="65">
        <f t="shared" si="1"/>
        <v>0</v>
      </c>
    </row>
    <row r="22" spans="1:18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1">
        <v>0</v>
      </c>
      <c r="O22" s="2">
        <v>0</v>
      </c>
      <c r="P22" s="63">
        <v>0</v>
      </c>
      <c r="Q22" s="12">
        <f t="shared" si="0"/>
        <v>0</v>
      </c>
      <c r="R22" s="65">
        <f t="shared" si="1"/>
        <v>0</v>
      </c>
    </row>
    <row r="23" spans="1:18">
      <c r="A23" s="2">
        <v>5</v>
      </c>
      <c r="B23" s="2" t="s">
        <v>27</v>
      </c>
      <c r="C23" s="2">
        <v>0</v>
      </c>
      <c r="D23" s="61">
        <v>0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1">
        <v>0</v>
      </c>
      <c r="M23" s="2">
        <v>2</v>
      </c>
      <c r="N23" s="61">
        <v>40.799999999999997</v>
      </c>
      <c r="O23" s="2">
        <v>133</v>
      </c>
      <c r="P23" s="63">
        <v>369.22</v>
      </c>
      <c r="Q23" s="12">
        <f t="shared" si="0"/>
        <v>2</v>
      </c>
      <c r="R23" s="65">
        <f t="shared" si="1"/>
        <v>40.799999999999997</v>
      </c>
    </row>
    <row r="24" spans="1:18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0</v>
      </c>
      <c r="P24" s="63">
        <v>0</v>
      </c>
      <c r="Q24" s="12">
        <f t="shared" si="0"/>
        <v>0</v>
      </c>
      <c r="R24" s="65">
        <f t="shared" si="1"/>
        <v>0</v>
      </c>
    </row>
    <row r="25" spans="1:18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1">
        <v>0</v>
      </c>
      <c r="O25" s="2">
        <v>260</v>
      </c>
      <c r="P25" s="63">
        <v>46.41</v>
      </c>
      <c r="Q25" s="12">
        <f t="shared" si="0"/>
        <v>0</v>
      </c>
      <c r="R25" s="65">
        <f t="shared" si="1"/>
        <v>0</v>
      </c>
    </row>
    <row r="26" spans="1:18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3">
        <v>0</v>
      </c>
      <c r="Q26" s="12">
        <f t="shared" si="0"/>
        <v>0</v>
      </c>
      <c r="R26" s="65">
        <f t="shared" si="1"/>
        <v>0</v>
      </c>
    </row>
    <row r="27" spans="1:18" s="21" customFormat="1">
      <c r="A27" s="3" t="s">
        <v>31</v>
      </c>
      <c r="B27" s="3" t="s">
        <v>23</v>
      </c>
      <c r="C27" s="3">
        <v>0</v>
      </c>
      <c r="D27" s="62">
        <v>0</v>
      </c>
      <c r="E27" s="3">
        <v>0</v>
      </c>
      <c r="F27" s="62">
        <v>0</v>
      </c>
      <c r="G27" s="3">
        <v>0</v>
      </c>
      <c r="H27" s="62">
        <v>0</v>
      </c>
      <c r="I27" s="3">
        <v>0</v>
      </c>
      <c r="J27" s="62">
        <v>0</v>
      </c>
      <c r="K27" s="3">
        <v>0</v>
      </c>
      <c r="L27" s="62">
        <v>0</v>
      </c>
      <c r="M27" s="3">
        <v>2</v>
      </c>
      <c r="N27" s="62">
        <v>40.799999999999997</v>
      </c>
      <c r="O27" s="3">
        <v>396</v>
      </c>
      <c r="P27" s="64">
        <v>424.68</v>
      </c>
      <c r="Q27" s="14">
        <f t="shared" si="0"/>
        <v>2</v>
      </c>
      <c r="R27" s="66">
        <f t="shared" si="1"/>
        <v>40.799999999999997</v>
      </c>
    </row>
    <row r="28" spans="1:18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3</v>
      </c>
      <c r="H28" s="61">
        <v>157.22</v>
      </c>
      <c r="I28" s="2">
        <v>0</v>
      </c>
      <c r="J28" s="61">
        <v>0</v>
      </c>
      <c r="K28" s="2">
        <v>0</v>
      </c>
      <c r="L28" s="61">
        <v>0</v>
      </c>
      <c r="M28" s="2">
        <v>135</v>
      </c>
      <c r="N28" s="61">
        <v>75.55</v>
      </c>
      <c r="O28" s="2">
        <v>0</v>
      </c>
      <c r="P28" s="63">
        <v>0</v>
      </c>
      <c r="Q28" s="12">
        <f t="shared" si="0"/>
        <v>138</v>
      </c>
      <c r="R28" s="65">
        <f t="shared" si="1"/>
        <v>232.76999999999998</v>
      </c>
    </row>
    <row r="29" spans="1:18" s="21" customFormat="1">
      <c r="A29" s="3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3</v>
      </c>
      <c r="H29" s="62">
        <v>157.22</v>
      </c>
      <c r="I29" s="3">
        <v>0</v>
      </c>
      <c r="J29" s="62">
        <v>0</v>
      </c>
      <c r="K29" s="3">
        <v>0</v>
      </c>
      <c r="L29" s="62">
        <v>0</v>
      </c>
      <c r="M29" s="3">
        <v>135</v>
      </c>
      <c r="N29" s="62">
        <v>75.55</v>
      </c>
      <c r="O29" s="3">
        <v>0</v>
      </c>
      <c r="P29" s="64">
        <v>0</v>
      </c>
      <c r="Q29" s="14">
        <f t="shared" si="0"/>
        <v>138</v>
      </c>
      <c r="R29" s="66">
        <f t="shared" si="1"/>
        <v>232.76999999999998</v>
      </c>
    </row>
    <row r="30" spans="1:18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3">
        <v>0</v>
      </c>
      <c r="Q30" s="12">
        <f t="shared" si="0"/>
        <v>0</v>
      </c>
      <c r="R30" s="65">
        <f t="shared" si="1"/>
        <v>0</v>
      </c>
    </row>
    <row r="31" spans="1:18" s="21" customFormat="1" ht="17.25" customHeight="1">
      <c r="A31" s="3" t="s">
        <v>35</v>
      </c>
      <c r="B31" s="3" t="s">
        <v>23</v>
      </c>
      <c r="C31" s="3">
        <v>0</v>
      </c>
      <c r="D31" s="62">
        <v>0</v>
      </c>
      <c r="E31" s="3">
        <v>42</v>
      </c>
      <c r="F31" s="62">
        <v>139.33000000000001</v>
      </c>
      <c r="G31" s="3">
        <v>30</v>
      </c>
      <c r="H31" s="62">
        <v>292.12</v>
      </c>
      <c r="I31" s="3">
        <v>1</v>
      </c>
      <c r="J31" s="62">
        <v>12.47</v>
      </c>
      <c r="K31" s="3">
        <v>0</v>
      </c>
      <c r="L31" s="62">
        <v>0</v>
      </c>
      <c r="M31" s="3">
        <v>185</v>
      </c>
      <c r="N31" s="62">
        <v>301.68</v>
      </c>
      <c r="O31" s="3">
        <v>1534</v>
      </c>
      <c r="P31" s="64">
        <v>1573.4</v>
      </c>
      <c r="Q31" s="14">
        <f t="shared" si="0"/>
        <v>258</v>
      </c>
      <c r="R31" s="66">
        <f t="shared" si="1"/>
        <v>745.60000000000014</v>
      </c>
    </row>
  </sheetData>
  <mergeCells count="13">
    <mergeCell ref="A1:R1"/>
    <mergeCell ref="A2:R2"/>
    <mergeCell ref="A3:R3"/>
    <mergeCell ref="O4:P4"/>
    <mergeCell ref="Q4:R4"/>
    <mergeCell ref="A4:A5"/>
    <mergeCell ref="B4:B5"/>
    <mergeCell ref="C4:D4"/>
    <mergeCell ref="E4:F4"/>
    <mergeCell ref="G4:H4"/>
    <mergeCell ref="I4:J4"/>
    <mergeCell ref="K4:L4"/>
    <mergeCell ref="M4:N4"/>
  </mergeCells>
  <pageMargins left="0.45" right="0.25" top="0.75" bottom="0.75" header="0.3" footer="0.3"/>
  <pageSetup paperSize="9" scale="9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sqref="A1:V31"/>
    </sheetView>
  </sheetViews>
  <sheetFormatPr defaultRowHeight="15"/>
  <cols>
    <col min="1" max="1" width="7.28515625" bestFit="1" customWidth="1"/>
    <col min="2" max="2" width="6.7109375" bestFit="1" customWidth="1"/>
    <col min="3" max="3" width="4.140625" bestFit="1" customWidth="1"/>
    <col min="4" max="4" width="6.5703125" style="54" bestFit="1" customWidth="1"/>
    <col min="5" max="5" width="4.140625" bestFit="1" customWidth="1"/>
    <col min="6" max="6" width="6.42578125" style="54" customWidth="1"/>
    <col min="7" max="7" width="4.140625" bestFit="1" customWidth="1"/>
    <col min="8" max="8" width="5.5703125" style="54" bestFit="1" customWidth="1"/>
    <col min="9" max="9" width="4.140625" bestFit="1" customWidth="1"/>
    <col min="10" max="10" width="6.5703125" style="54" bestFit="1" customWidth="1"/>
    <col min="11" max="11" width="4.140625" bestFit="1" customWidth="1"/>
    <col min="12" max="12" width="5.5703125" style="54" bestFit="1" customWidth="1"/>
    <col min="13" max="13" width="4.140625" bestFit="1" customWidth="1"/>
    <col min="14" max="14" width="5.140625" style="54" bestFit="1" customWidth="1"/>
    <col min="15" max="15" width="4.140625" bestFit="1" customWidth="1"/>
    <col min="16" max="16" width="6.5703125" style="54" bestFit="1" customWidth="1"/>
    <col min="17" max="17" width="4.140625" bestFit="1" customWidth="1"/>
    <col min="18" max="18" width="5.140625" style="54" bestFit="1" customWidth="1"/>
    <col min="19" max="19" width="4.140625" bestFit="1" customWidth="1"/>
    <col min="20" max="20" width="6.5703125" style="54" bestFit="1" customWidth="1"/>
    <col min="21" max="21" width="4.140625" bestFit="1" customWidth="1"/>
    <col min="22" max="22" width="7.5703125" style="54" bestFit="1" customWidth="1"/>
  </cols>
  <sheetData>
    <row r="1" spans="1:22" s="148" customFormat="1" ht="21.75" customHeight="1">
      <c r="A1" s="491">
        <v>29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3"/>
    </row>
    <row r="2" spans="1:22" ht="81" customHeight="1">
      <c r="A2" s="387" t="s">
        <v>61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9"/>
    </row>
    <row r="3" spans="1:22" ht="26.25" customHeight="1">
      <c r="A3" s="390" t="s">
        <v>52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2"/>
    </row>
    <row r="4" spans="1:22" ht="47.25" customHeight="1">
      <c r="A4" s="455" t="s">
        <v>0</v>
      </c>
      <c r="B4" s="455" t="s">
        <v>1</v>
      </c>
      <c r="C4" s="451" t="s">
        <v>504</v>
      </c>
      <c r="D4" s="452"/>
      <c r="E4" s="451" t="s">
        <v>505</v>
      </c>
      <c r="F4" s="452"/>
      <c r="G4" s="451" t="s">
        <v>506</v>
      </c>
      <c r="H4" s="452"/>
      <c r="I4" s="451" t="s">
        <v>507</v>
      </c>
      <c r="J4" s="452"/>
      <c r="K4" s="451" t="s">
        <v>508</v>
      </c>
      <c r="L4" s="452"/>
      <c r="M4" s="451" t="s">
        <v>513</v>
      </c>
      <c r="N4" s="452"/>
      <c r="O4" s="451" t="s">
        <v>509</v>
      </c>
      <c r="P4" s="452"/>
      <c r="Q4" s="451" t="s">
        <v>510</v>
      </c>
      <c r="R4" s="452"/>
      <c r="S4" s="451" t="s">
        <v>511</v>
      </c>
      <c r="T4" s="452"/>
      <c r="U4" s="505" t="s">
        <v>512</v>
      </c>
      <c r="V4" s="506"/>
    </row>
    <row r="5" spans="1:22" s="44" customFormat="1">
      <c r="A5" s="456"/>
      <c r="B5" s="456"/>
      <c r="C5" s="1" t="s">
        <v>238</v>
      </c>
      <c r="D5" s="51" t="s">
        <v>272</v>
      </c>
      <c r="E5" s="1" t="s">
        <v>238</v>
      </c>
      <c r="F5" s="51" t="s">
        <v>272</v>
      </c>
      <c r="G5" s="1" t="s">
        <v>238</v>
      </c>
      <c r="H5" s="51" t="s">
        <v>272</v>
      </c>
      <c r="I5" s="1" t="s">
        <v>238</v>
      </c>
      <c r="J5" s="51" t="s">
        <v>272</v>
      </c>
      <c r="K5" s="1" t="s">
        <v>238</v>
      </c>
      <c r="L5" s="51" t="s">
        <v>272</v>
      </c>
      <c r="M5" s="1" t="s">
        <v>238</v>
      </c>
      <c r="N5" s="51" t="s">
        <v>272</v>
      </c>
      <c r="O5" s="1" t="s">
        <v>238</v>
      </c>
      <c r="P5" s="51" t="s">
        <v>272</v>
      </c>
      <c r="Q5" s="1" t="s">
        <v>238</v>
      </c>
      <c r="R5" s="51" t="s">
        <v>272</v>
      </c>
      <c r="S5" s="1" t="s">
        <v>238</v>
      </c>
      <c r="T5" s="51" t="s">
        <v>272</v>
      </c>
      <c r="U5" s="60" t="s">
        <v>238</v>
      </c>
      <c r="V5" s="91" t="s">
        <v>272</v>
      </c>
    </row>
    <row r="6" spans="1:22">
      <c r="A6" s="2">
        <v>1</v>
      </c>
      <c r="B6" s="2" t="s">
        <v>10</v>
      </c>
      <c r="C6" s="2">
        <v>0</v>
      </c>
      <c r="D6" s="61">
        <v>0</v>
      </c>
      <c r="E6" s="2">
        <v>0</v>
      </c>
      <c r="F6" s="61">
        <v>0</v>
      </c>
      <c r="G6" s="2">
        <v>0</v>
      </c>
      <c r="H6" s="61">
        <v>0</v>
      </c>
      <c r="I6" s="2">
        <v>0</v>
      </c>
      <c r="J6" s="61">
        <v>0</v>
      </c>
      <c r="K6" s="2">
        <v>0</v>
      </c>
      <c r="L6" s="61">
        <v>0</v>
      </c>
      <c r="M6" s="2">
        <v>0</v>
      </c>
      <c r="N6" s="61">
        <v>0</v>
      </c>
      <c r="O6" s="2">
        <v>0</v>
      </c>
      <c r="P6" s="61">
        <v>0</v>
      </c>
      <c r="Q6" s="2">
        <v>0</v>
      </c>
      <c r="R6" s="61">
        <v>0</v>
      </c>
      <c r="S6" s="2">
        <v>0</v>
      </c>
      <c r="T6" s="63">
        <v>0</v>
      </c>
      <c r="U6" s="12">
        <f>C6+E6+G6+I6+K6+M6+O6+Q6+S6</f>
        <v>0</v>
      </c>
      <c r="V6" s="65">
        <f>D6+F6+H6+J6+L6+N6+P6+R6+T6</f>
        <v>0</v>
      </c>
    </row>
    <row r="7" spans="1:22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3</v>
      </c>
      <c r="H7" s="61">
        <v>6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1">
        <v>0</v>
      </c>
      <c r="O7" s="2">
        <v>0</v>
      </c>
      <c r="P7" s="61">
        <v>0</v>
      </c>
      <c r="Q7" s="2">
        <v>0</v>
      </c>
      <c r="R7" s="61">
        <v>0</v>
      </c>
      <c r="S7" s="2">
        <v>0</v>
      </c>
      <c r="T7" s="63">
        <v>0</v>
      </c>
      <c r="U7" s="12">
        <f t="shared" ref="U7:U31" si="0">C7+E7+G7+I7+K7+M7+O7+Q7+S7</f>
        <v>3</v>
      </c>
      <c r="V7" s="65">
        <f t="shared" ref="V7:V31" si="1">D7+F7+H7+J7+L7+N7+P7+R7+T7</f>
        <v>6</v>
      </c>
    </row>
    <row r="8" spans="1:22">
      <c r="A8" s="2">
        <v>3</v>
      </c>
      <c r="B8" s="2" t="s">
        <v>12</v>
      </c>
      <c r="C8" s="2">
        <v>0</v>
      </c>
      <c r="D8" s="61">
        <v>0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1">
        <v>0</v>
      </c>
      <c r="Q8" s="2">
        <v>0</v>
      </c>
      <c r="R8" s="61">
        <v>0</v>
      </c>
      <c r="S8" s="2">
        <v>0</v>
      </c>
      <c r="T8" s="63">
        <v>0</v>
      </c>
      <c r="U8" s="12">
        <f t="shared" si="0"/>
        <v>0</v>
      </c>
      <c r="V8" s="65">
        <f t="shared" si="1"/>
        <v>0</v>
      </c>
    </row>
    <row r="9" spans="1:22">
      <c r="A9" s="2">
        <v>4</v>
      </c>
      <c r="B9" s="2" t="s">
        <v>13</v>
      </c>
      <c r="C9" s="2">
        <v>15</v>
      </c>
      <c r="D9" s="61">
        <v>19.170000000000002</v>
      </c>
      <c r="E9" s="2">
        <v>0</v>
      </c>
      <c r="F9" s="61">
        <v>0</v>
      </c>
      <c r="G9" s="2">
        <v>1</v>
      </c>
      <c r="H9" s="61">
        <v>23.86</v>
      </c>
      <c r="I9" s="2">
        <v>1</v>
      </c>
      <c r="J9" s="61">
        <v>23.35</v>
      </c>
      <c r="K9" s="2">
        <v>7</v>
      </c>
      <c r="L9" s="61">
        <v>35.74</v>
      </c>
      <c r="M9" s="2">
        <v>0</v>
      </c>
      <c r="N9" s="61">
        <v>0</v>
      </c>
      <c r="O9" s="2">
        <v>0</v>
      </c>
      <c r="P9" s="61">
        <v>0</v>
      </c>
      <c r="Q9" s="2">
        <v>0</v>
      </c>
      <c r="R9" s="61">
        <v>0</v>
      </c>
      <c r="S9" s="2">
        <v>100</v>
      </c>
      <c r="T9" s="63">
        <v>807.91</v>
      </c>
      <c r="U9" s="12">
        <f t="shared" si="0"/>
        <v>124</v>
      </c>
      <c r="V9" s="65">
        <f t="shared" si="1"/>
        <v>910.03</v>
      </c>
    </row>
    <row r="10" spans="1:22">
      <c r="A10" s="2">
        <v>5</v>
      </c>
      <c r="B10" s="2" t="s">
        <v>14</v>
      </c>
      <c r="C10" s="2">
        <v>2</v>
      </c>
      <c r="D10" s="61">
        <v>2.02</v>
      </c>
      <c r="E10" s="2">
        <v>0</v>
      </c>
      <c r="F10" s="61">
        <v>0</v>
      </c>
      <c r="G10" s="2">
        <v>5</v>
      </c>
      <c r="H10" s="61">
        <v>11.67</v>
      </c>
      <c r="I10" s="2">
        <v>0</v>
      </c>
      <c r="J10" s="61">
        <v>0</v>
      </c>
      <c r="K10" s="2">
        <v>2</v>
      </c>
      <c r="L10" s="61">
        <v>2.02</v>
      </c>
      <c r="M10" s="2">
        <v>0</v>
      </c>
      <c r="N10" s="61">
        <v>0</v>
      </c>
      <c r="O10" s="2">
        <v>0</v>
      </c>
      <c r="P10" s="61">
        <v>0</v>
      </c>
      <c r="Q10" s="2">
        <v>0</v>
      </c>
      <c r="R10" s="61">
        <v>0</v>
      </c>
      <c r="S10" s="2">
        <v>0</v>
      </c>
      <c r="T10" s="63">
        <v>0</v>
      </c>
      <c r="U10" s="12">
        <f t="shared" si="0"/>
        <v>9</v>
      </c>
      <c r="V10" s="65">
        <f t="shared" si="1"/>
        <v>15.709999999999999</v>
      </c>
    </row>
    <row r="11" spans="1:22">
      <c r="A11" s="2">
        <v>6</v>
      </c>
      <c r="B11" s="2" t="s">
        <v>15</v>
      </c>
      <c r="C11" s="2">
        <v>0</v>
      </c>
      <c r="D11" s="61">
        <v>0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1">
        <v>0</v>
      </c>
      <c r="O11" s="2">
        <v>0</v>
      </c>
      <c r="P11" s="61">
        <v>0</v>
      </c>
      <c r="Q11" s="2">
        <v>0</v>
      </c>
      <c r="R11" s="61">
        <v>0</v>
      </c>
      <c r="S11" s="2">
        <v>2</v>
      </c>
      <c r="T11" s="63">
        <v>4.67</v>
      </c>
      <c r="U11" s="12">
        <f t="shared" si="0"/>
        <v>2</v>
      </c>
      <c r="V11" s="65">
        <f t="shared" si="1"/>
        <v>4.67</v>
      </c>
    </row>
    <row r="12" spans="1:22">
      <c r="A12" s="2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1">
        <v>0</v>
      </c>
      <c r="O12" s="2">
        <v>0</v>
      </c>
      <c r="P12" s="61">
        <v>0</v>
      </c>
      <c r="Q12" s="2">
        <v>0</v>
      </c>
      <c r="R12" s="61">
        <v>0</v>
      </c>
      <c r="S12" s="2">
        <v>0</v>
      </c>
      <c r="T12" s="63">
        <v>0</v>
      </c>
      <c r="U12" s="12">
        <f t="shared" si="0"/>
        <v>0</v>
      </c>
      <c r="V12" s="65">
        <f t="shared" si="1"/>
        <v>0</v>
      </c>
    </row>
    <row r="13" spans="1:22">
      <c r="A13" s="2">
        <v>8</v>
      </c>
      <c r="B13" s="2" t="s">
        <v>17</v>
      </c>
      <c r="C13" s="2">
        <v>11</v>
      </c>
      <c r="D13" s="61">
        <v>14</v>
      </c>
      <c r="E13" s="2">
        <v>0</v>
      </c>
      <c r="F13" s="61">
        <v>0</v>
      </c>
      <c r="G13" s="2">
        <v>0</v>
      </c>
      <c r="H13" s="61">
        <v>0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1">
        <v>0</v>
      </c>
      <c r="O13" s="2">
        <v>0</v>
      </c>
      <c r="P13" s="61">
        <v>0</v>
      </c>
      <c r="Q13" s="2">
        <v>0</v>
      </c>
      <c r="R13" s="61">
        <v>0</v>
      </c>
      <c r="S13" s="2">
        <v>0</v>
      </c>
      <c r="T13" s="63">
        <v>0</v>
      </c>
      <c r="U13" s="12">
        <f t="shared" si="0"/>
        <v>11</v>
      </c>
      <c r="V13" s="65">
        <f t="shared" si="1"/>
        <v>14</v>
      </c>
    </row>
    <row r="14" spans="1:22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  <c r="O14" s="2">
        <v>0</v>
      </c>
      <c r="P14" s="61">
        <v>0</v>
      </c>
      <c r="Q14" s="2">
        <v>0</v>
      </c>
      <c r="R14" s="61">
        <v>0</v>
      </c>
      <c r="S14" s="2">
        <v>2</v>
      </c>
      <c r="T14" s="63">
        <v>4.8</v>
      </c>
      <c r="U14" s="12">
        <f t="shared" si="0"/>
        <v>2</v>
      </c>
      <c r="V14" s="65">
        <f t="shared" si="1"/>
        <v>4.8</v>
      </c>
    </row>
    <row r="15" spans="1:22">
      <c r="A15" s="2">
        <v>10</v>
      </c>
      <c r="B15" s="2" t="s">
        <v>19</v>
      </c>
      <c r="C15" s="2">
        <v>0</v>
      </c>
      <c r="D15" s="61">
        <v>0</v>
      </c>
      <c r="E15" s="2">
        <v>0</v>
      </c>
      <c r="F15" s="61">
        <v>0</v>
      </c>
      <c r="G15" s="2">
        <v>20</v>
      </c>
      <c r="H15" s="61">
        <v>14.87</v>
      </c>
      <c r="I15" s="2">
        <v>27</v>
      </c>
      <c r="J15" s="61">
        <v>97.42</v>
      </c>
      <c r="K15" s="2">
        <v>3</v>
      </c>
      <c r="L15" s="61">
        <v>8.85</v>
      </c>
      <c r="M15" s="2">
        <v>0</v>
      </c>
      <c r="N15" s="61">
        <v>0</v>
      </c>
      <c r="O15" s="2">
        <v>1</v>
      </c>
      <c r="P15" s="61">
        <v>101.85</v>
      </c>
      <c r="Q15" s="2">
        <v>0</v>
      </c>
      <c r="R15" s="61">
        <v>0</v>
      </c>
      <c r="S15" s="2">
        <v>0</v>
      </c>
      <c r="T15" s="63">
        <v>0</v>
      </c>
      <c r="U15" s="12">
        <f t="shared" si="0"/>
        <v>51</v>
      </c>
      <c r="V15" s="65">
        <f t="shared" si="1"/>
        <v>222.99</v>
      </c>
    </row>
    <row r="16" spans="1:22">
      <c r="A16" s="2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1">
        <v>0</v>
      </c>
      <c r="O16" s="2">
        <v>0</v>
      </c>
      <c r="P16" s="61">
        <v>0</v>
      </c>
      <c r="Q16" s="2">
        <v>0</v>
      </c>
      <c r="R16" s="61">
        <v>0</v>
      </c>
      <c r="S16" s="2">
        <v>0</v>
      </c>
      <c r="T16" s="63">
        <v>0</v>
      </c>
      <c r="U16" s="12">
        <f t="shared" si="0"/>
        <v>0</v>
      </c>
      <c r="V16" s="65">
        <f t="shared" si="1"/>
        <v>0</v>
      </c>
    </row>
    <row r="17" spans="1:22">
      <c r="A17" s="2">
        <v>12</v>
      </c>
      <c r="B17" s="2" t="s">
        <v>21</v>
      </c>
      <c r="C17" s="2">
        <v>0</v>
      </c>
      <c r="D17" s="61">
        <v>0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1">
        <v>0</v>
      </c>
      <c r="O17" s="2">
        <v>0</v>
      </c>
      <c r="P17" s="61">
        <v>0</v>
      </c>
      <c r="Q17" s="2">
        <v>0</v>
      </c>
      <c r="R17" s="61">
        <v>0</v>
      </c>
      <c r="S17" s="2">
        <v>4</v>
      </c>
      <c r="T17" s="63">
        <v>5.5</v>
      </c>
      <c r="U17" s="12">
        <f t="shared" si="0"/>
        <v>4</v>
      </c>
      <c r="V17" s="65">
        <f t="shared" si="1"/>
        <v>5.5</v>
      </c>
    </row>
    <row r="18" spans="1:22" s="21" customFormat="1">
      <c r="A18" s="3" t="s">
        <v>22</v>
      </c>
      <c r="B18" s="3" t="s">
        <v>23</v>
      </c>
      <c r="C18" s="3">
        <v>28</v>
      </c>
      <c r="D18" s="62">
        <v>35.19</v>
      </c>
      <c r="E18" s="3">
        <v>0</v>
      </c>
      <c r="F18" s="62">
        <v>0</v>
      </c>
      <c r="G18" s="3">
        <v>29</v>
      </c>
      <c r="H18" s="62">
        <v>56.4</v>
      </c>
      <c r="I18" s="3">
        <v>28</v>
      </c>
      <c r="J18" s="62">
        <v>120.77</v>
      </c>
      <c r="K18" s="3">
        <v>12</v>
      </c>
      <c r="L18" s="62">
        <v>46.61</v>
      </c>
      <c r="M18" s="3">
        <v>0</v>
      </c>
      <c r="N18" s="62">
        <v>0</v>
      </c>
      <c r="O18" s="3">
        <v>1</v>
      </c>
      <c r="P18" s="62">
        <v>101.85</v>
      </c>
      <c r="Q18" s="3">
        <v>0</v>
      </c>
      <c r="R18" s="62">
        <v>0</v>
      </c>
      <c r="S18" s="3">
        <v>108</v>
      </c>
      <c r="T18" s="64">
        <v>822.88</v>
      </c>
      <c r="U18" s="14">
        <f t="shared" si="0"/>
        <v>206</v>
      </c>
      <c r="V18" s="66">
        <f t="shared" si="1"/>
        <v>1183.7</v>
      </c>
    </row>
    <row r="19" spans="1:22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1">
        <v>0</v>
      </c>
      <c r="O19" s="2">
        <v>0</v>
      </c>
      <c r="P19" s="61">
        <v>0</v>
      </c>
      <c r="Q19" s="2">
        <v>0</v>
      </c>
      <c r="R19" s="61">
        <v>0</v>
      </c>
      <c r="S19" s="2">
        <v>0</v>
      </c>
      <c r="T19" s="63">
        <v>0</v>
      </c>
      <c r="U19" s="12">
        <f t="shared" si="0"/>
        <v>0</v>
      </c>
      <c r="V19" s="65">
        <f t="shared" si="1"/>
        <v>0</v>
      </c>
    </row>
    <row r="20" spans="1:22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1">
        <v>0</v>
      </c>
      <c r="Q20" s="2">
        <v>0</v>
      </c>
      <c r="R20" s="61">
        <v>0</v>
      </c>
      <c r="S20" s="2">
        <v>0</v>
      </c>
      <c r="T20" s="63">
        <v>0</v>
      </c>
      <c r="U20" s="12">
        <f t="shared" si="0"/>
        <v>0</v>
      </c>
      <c r="V20" s="65">
        <f t="shared" si="1"/>
        <v>0</v>
      </c>
    </row>
    <row r="21" spans="1:22">
      <c r="A21" s="2">
        <v>3</v>
      </c>
      <c r="B21" s="2" t="s">
        <v>25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6</v>
      </c>
      <c r="J21" s="61">
        <v>42.69</v>
      </c>
      <c r="K21" s="2">
        <v>0</v>
      </c>
      <c r="L21" s="61">
        <v>0</v>
      </c>
      <c r="M21" s="2">
        <v>0</v>
      </c>
      <c r="N21" s="61">
        <v>0</v>
      </c>
      <c r="O21" s="2">
        <v>0</v>
      </c>
      <c r="P21" s="61">
        <v>0</v>
      </c>
      <c r="Q21" s="2">
        <v>0</v>
      </c>
      <c r="R21" s="61">
        <v>0</v>
      </c>
      <c r="S21" s="2">
        <v>1</v>
      </c>
      <c r="T21" s="63">
        <v>1.76</v>
      </c>
      <c r="U21" s="12">
        <f t="shared" si="0"/>
        <v>7</v>
      </c>
      <c r="V21" s="65">
        <f t="shared" si="1"/>
        <v>44.449999999999996</v>
      </c>
    </row>
    <row r="22" spans="1:22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1">
        <v>0</v>
      </c>
      <c r="O22" s="2">
        <v>0</v>
      </c>
      <c r="P22" s="61">
        <v>0</v>
      </c>
      <c r="Q22" s="2">
        <v>0</v>
      </c>
      <c r="R22" s="61">
        <v>0</v>
      </c>
      <c r="S22" s="2">
        <v>1</v>
      </c>
      <c r="T22" s="63">
        <v>4.88</v>
      </c>
      <c r="U22" s="12">
        <f t="shared" si="0"/>
        <v>1</v>
      </c>
      <c r="V22" s="65">
        <f t="shared" si="1"/>
        <v>4.88</v>
      </c>
    </row>
    <row r="23" spans="1:22">
      <c r="A23" s="2">
        <v>5</v>
      </c>
      <c r="B23" s="2" t="s">
        <v>27</v>
      </c>
      <c r="C23" s="2">
        <v>88</v>
      </c>
      <c r="D23" s="61">
        <v>132.96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1">
        <v>0</v>
      </c>
      <c r="M23" s="2">
        <v>0</v>
      </c>
      <c r="N23" s="61">
        <v>0</v>
      </c>
      <c r="O23" s="2">
        <v>0</v>
      </c>
      <c r="P23" s="61">
        <v>0</v>
      </c>
      <c r="Q23" s="2">
        <v>0</v>
      </c>
      <c r="R23" s="61">
        <v>0</v>
      </c>
      <c r="S23" s="2">
        <v>0</v>
      </c>
      <c r="T23" s="63">
        <v>0</v>
      </c>
      <c r="U23" s="12">
        <f t="shared" si="0"/>
        <v>88</v>
      </c>
      <c r="V23" s="65">
        <f t="shared" si="1"/>
        <v>132.96</v>
      </c>
    </row>
    <row r="24" spans="1:22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0</v>
      </c>
      <c r="P24" s="61">
        <v>0</v>
      </c>
      <c r="Q24" s="2">
        <v>0</v>
      </c>
      <c r="R24" s="61">
        <v>0</v>
      </c>
      <c r="S24" s="2">
        <v>0</v>
      </c>
      <c r="T24" s="63">
        <v>0</v>
      </c>
      <c r="U24" s="12">
        <f t="shared" si="0"/>
        <v>0</v>
      </c>
      <c r="V24" s="65">
        <f t="shared" si="1"/>
        <v>0</v>
      </c>
    </row>
    <row r="25" spans="1:22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1">
        <v>0</v>
      </c>
      <c r="O25" s="2">
        <v>0</v>
      </c>
      <c r="P25" s="61">
        <v>0</v>
      </c>
      <c r="Q25" s="2">
        <v>0</v>
      </c>
      <c r="R25" s="61">
        <v>0</v>
      </c>
      <c r="S25" s="2">
        <v>0</v>
      </c>
      <c r="T25" s="63">
        <v>0</v>
      </c>
      <c r="U25" s="12">
        <f t="shared" si="0"/>
        <v>0</v>
      </c>
      <c r="V25" s="65">
        <f t="shared" si="1"/>
        <v>0</v>
      </c>
    </row>
    <row r="26" spans="1:22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1">
        <v>0</v>
      </c>
      <c r="Q26" s="2">
        <v>0</v>
      </c>
      <c r="R26" s="61">
        <v>0</v>
      </c>
      <c r="S26" s="2">
        <v>0</v>
      </c>
      <c r="T26" s="63">
        <v>0</v>
      </c>
      <c r="U26" s="12">
        <f t="shared" si="0"/>
        <v>0</v>
      </c>
      <c r="V26" s="65">
        <f t="shared" si="1"/>
        <v>0</v>
      </c>
    </row>
    <row r="27" spans="1:22" s="21" customFormat="1">
      <c r="A27" s="3" t="s">
        <v>31</v>
      </c>
      <c r="B27" s="3" t="s">
        <v>23</v>
      </c>
      <c r="C27" s="3">
        <v>88</v>
      </c>
      <c r="D27" s="62">
        <v>132.96</v>
      </c>
      <c r="E27" s="3">
        <v>0</v>
      </c>
      <c r="F27" s="62">
        <v>0</v>
      </c>
      <c r="G27" s="3">
        <v>0</v>
      </c>
      <c r="H27" s="62">
        <v>0</v>
      </c>
      <c r="I27" s="3">
        <v>6</v>
      </c>
      <c r="J27" s="62">
        <v>42.69</v>
      </c>
      <c r="K27" s="3">
        <v>0</v>
      </c>
      <c r="L27" s="62">
        <v>0</v>
      </c>
      <c r="M27" s="3">
        <v>0</v>
      </c>
      <c r="N27" s="62">
        <v>0</v>
      </c>
      <c r="O27" s="3">
        <v>0</v>
      </c>
      <c r="P27" s="62">
        <v>0</v>
      </c>
      <c r="Q27" s="3">
        <v>0</v>
      </c>
      <c r="R27" s="62">
        <v>0</v>
      </c>
      <c r="S27" s="3">
        <v>2</v>
      </c>
      <c r="T27" s="64">
        <v>6.64</v>
      </c>
      <c r="U27" s="14">
        <f t="shared" si="0"/>
        <v>96</v>
      </c>
      <c r="V27" s="66">
        <f t="shared" si="1"/>
        <v>182.29</v>
      </c>
    </row>
    <row r="28" spans="1:22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1">
        <v>0</v>
      </c>
      <c r="O28" s="2">
        <v>0</v>
      </c>
      <c r="P28" s="61">
        <v>0</v>
      </c>
      <c r="Q28" s="2">
        <v>0</v>
      </c>
      <c r="R28" s="61">
        <v>0</v>
      </c>
      <c r="S28" s="2">
        <v>0</v>
      </c>
      <c r="T28" s="63">
        <v>0</v>
      </c>
      <c r="U28" s="12">
        <f t="shared" si="0"/>
        <v>0</v>
      </c>
      <c r="V28" s="65">
        <f t="shared" si="1"/>
        <v>0</v>
      </c>
    </row>
    <row r="29" spans="1:22" s="21" customFormat="1">
      <c r="A29" s="3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2">
        <v>0</v>
      </c>
      <c r="O29" s="3">
        <v>0</v>
      </c>
      <c r="P29" s="62">
        <v>0</v>
      </c>
      <c r="Q29" s="3">
        <v>0</v>
      </c>
      <c r="R29" s="62">
        <v>0</v>
      </c>
      <c r="S29" s="3">
        <v>0</v>
      </c>
      <c r="T29" s="64">
        <v>0</v>
      </c>
      <c r="U29" s="14">
        <f t="shared" si="0"/>
        <v>0</v>
      </c>
      <c r="V29" s="66">
        <f t="shared" si="1"/>
        <v>0</v>
      </c>
    </row>
    <row r="30" spans="1:22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1">
        <v>0</v>
      </c>
      <c r="Q30" s="2">
        <v>0</v>
      </c>
      <c r="R30" s="61">
        <v>0</v>
      </c>
      <c r="S30" s="2">
        <v>0</v>
      </c>
      <c r="T30" s="63">
        <v>0</v>
      </c>
      <c r="U30" s="12">
        <f t="shared" si="0"/>
        <v>0</v>
      </c>
      <c r="V30" s="65">
        <f t="shared" si="1"/>
        <v>0</v>
      </c>
    </row>
    <row r="31" spans="1:22" s="21" customFormat="1">
      <c r="A31" s="3" t="s">
        <v>35</v>
      </c>
      <c r="B31" s="3" t="s">
        <v>23</v>
      </c>
      <c r="C31" s="3">
        <v>116</v>
      </c>
      <c r="D31" s="62">
        <v>168.15</v>
      </c>
      <c r="E31" s="3">
        <v>0</v>
      </c>
      <c r="F31" s="62">
        <v>0</v>
      </c>
      <c r="G31" s="3">
        <v>29</v>
      </c>
      <c r="H31" s="62">
        <v>56.4</v>
      </c>
      <c r="I31" s="3">
        <v>34</v>
      </c>
      <c r="J31" s="62">
        <v>163.46</v>
      </c>
      <c r="K31" s="3">
        <v>12</v>
      </c>
      <c r="L31" s="62">
        <v>46.61</v>
      </c>
      <c r="M31" s="3">
        <v>0</v>
      </c>
      <c r="N31" s="62">
        <v>0</v>
      </c>
      <c r="O31" s="3">
        <v>1</v>
      </c>
      <c r="P31" s="62">
        <v>101.85</v>
      </c>
      <c r="Q31" s="3">
        <v>0</v>
      </c>
      <c r="R31" s="62">
        <v>0</v>
      </c>
      <c r="S31" s="3">
        <v>110</v>
      </c>
      <c r="T31" s="64">
        <v>829.52</v>
      </c>
      <c r="U31" s="14">
        <f t="shared" si="0"/>
        <v>302</v>
      </c>
      <c r="V31" s="66">
        <f t="shared" si="1"/>
        <v>1365.99</v>
      </c>
    </row>
  </sheetData>
  <mergeCells count="15">
    <mergeCell ref="A1:V1"/>
    <mergeCell ref="U4:V4"/>
    <mergeCell ref="A2:V2"/>
    <mergeCell ref="A3:V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4:A5"/>
    <mergeCell ref="B4:B5"/>
  </mergeCells>
  <printOptions gridLines="1"/>
  <pageMargins left="0.63" right="0.25" top="0.75" bottom="0.75" header="0.3" footer="0.3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sqref="A1:T31"/>
    </sheetView>
  </sheetViews>
  <sheetFormatPr defaultRowHeight="15"/>
  <cols>
    <col min="1" max="1" width="7.28515625" bestFit="1" customWidth="1"/>
    <col min="2" max="2" width="7.42578125" bestFit="1" customWidth="1"/>
    <col min="3" max="3" width="5.42578125" customWidth="1"/>
    <col min="4" max="4" width="9.5703125" style="54" customWidth="1"/>
    <col min="5" max="5" width="4.140625" bestFit="1" customWidth="1"/>
    <col min="6" max="6" width="7.140625" style="54" customWidth="1"/>
    <col min="7" max="7" width="4.140625" bestFit="1" customWidth="1"/>
    <col min="8" max="8" width="5.5703125" style="54" bestFit="1" customWidth="1"/>
    <col min="9" max="9" width="4.140625" bestFit="1" customWidth="1"/>
    <col min="10" max="10" width="9.7109375" style="54" customWidth="1"/>
    <col min="11" max="11" width="4.140625" bestFit="1" customWidth="1"/>
    <col min="12" max="12" width="4.7109375" style="54" bestFit="1" customWidth="1"/>
    <col min="13" max="13" width="4.140625" bestFit="1" customWidth="1"/>
    <col min="14" max="14" width="4.7109375" style="54" bestFit="1" customWidth="1"/>
    <col min="15" max="15" width="4.140625" bestFit="1" customWidth="1"/>
    <col min="16" max="16" width="4.7109375" style="54" bestFit="1" customWidth="1"/>
    <col min="17" max="17" width="3.5703125" customWidth="1"/>
    <col min="18" max="18" width="4.7109375" style="54" bestFit="1" customWidth="1"/>
    <col min="19" max="19" width="4.140625" bestFit="1" customWidth="1"/>
    <col min="20" max="20" width="5.5703125" style="54" bestFit="1" customWidth="1"/>
  </cols>
  <sheetData>
    <row r="1" spans="1:20" s="148" customFormat="1" ht="23.25">
      <c r="A1" s="491">
        <v>30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3"/>
    </row>
    <row r="2" spans="1:20" ht="81" customHeight="1">
      <c r="A2" s="387" t="s">
        <v>62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8"/>
    </row>
    <row r="3" spans="1:20" ht="24" customHeight="1">
      <c r="A3" s="390" t="s">
        <v>52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10"/>
    </row>
    <row r="4" spans="1:20" ht="51.75" customHeight="1">
      <c r="A4" s="455" t="s">
        <v>0</v>
      </c>
      <c r="B4" s="455" t="s">
        <v>1</v>
      </c>
      <c r="C4" s="451" t="s">
        <v>504</v>
      </c>
      <c r="D4" s="452"/>
      <c r="E4" s="451" t="s">
        <v>505</v>
      </c>
      <c r="F4" s="452"/>
      <c r="G4" s="451" t="s">
        <v>506</v>
      </c>
      <c r="H4" s="452"/>
      <c r="I4" s="451" t="s">
        <v>507</v>
      </c>
      <c r="J4" s="452"/>
      <c r="K4" s="451" t="s">
        <v>508</v>
      </c>
      <c r="L4" s="452"/>
      <c r="M4" s="451" t="s">
        <v>513</v>
      </c>
      <c r="N4" s="452"/>
      <c r="O4" s="451" t="s">
        <v>509</v>
      </c>
      <c r="P4" s="452"/>
      <c r="Q4" s="451" t="s">
        <v>510</v>
      </c>
      <c r="R4" s="452"/>
      <c r="S4" s="451" t="s">
        <v>511</v>
      </c>
      <c r="T4" s="452"/>
    </row>
    <row r="5" spans="1:20" s="44" customFormat="1" ht="30">
      <c r="A5" s="4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51" t="s">
        <v>240</v>
      </c>
      <c r="O5" s="1" t="s">
        <v>238</v>
      </c>
      <c r="P5" s="51" t="s">
        <v>240</v>
      </c>
      <c r="Q5" s="1" t="s">
        <v>238</v>
      </c>
      <c r="R5" s="51" t="s">
        <v>240</v>
      </c>
      <c r="S5" s="1" t="s">
        <v>238</v>
      </c>
      <c r="T5" s="51" t="s">
        <v>240</v>
      </c>
    </row>
    <row r="6" spans="1:20">
      <c r="A6" s="2">
        <v>1</v>
      </c>
      <c r="B6" s="2" t="s">
        <v>10</v>
      </c>
      <c r="C6" s="2">
        <v>0</v>
      </c>
      <c r="D6" s="61">
        <v>0</v>
      </c>
      <c r="E6" s="2">
        <v>0</v>
      </c>
      <c r="F6" s="61">
        <v>0</v>
      </c>
      <c r="G6" s="2">
        <v>0</v>
      </c>
      <c r="H6" s="61">
        <v>0</v>
      </c>
      <c r="I6" s="2">
        <v>0</v>
      </c>
      <c r="J6" s="61">
        <v>0</v>
      </c>
      <c r="K6" s="2">
        <v>0</v>
      </c>
      <c r="L6" s="61">
        <v>0</v>
      </c>
      <c r="M6" s="2">
        <v>0</v>
      </c>
      <c r="N6" s="61">
        <v>0</v>
      </c>
      <c r="O6" s="2">
        <v>0</v>
      </c>
      <c r="P6" s="61">
        <v>0</v>
      </c>
      <c r="Q6" s="2">
        <v>0</v>
      </c>
      <c r="R6" s="61">
        <v>0</v>
      </c>
      <c r="S6" s="2">
        <v>0</v>
      </c>
      <c r="T6" s="61">
        <v>0</v>
      </c>
    </row>
    <row r="7" spans="1:20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1">
        <v>0</v>
      </c>
      <c r="O7" s="2">
        <v>0</v>
      </c>
      <c r="P7" s="61">
        <v>0</v>
      </c>
      <c r="Q7" s="2">
        <v>0</v>
      </c>
      <c r="R7" s="61">
        <v>0</v>
      </c>
      <c r="S7" s="2">
        <v>0</v>
      </c>
      <c r="T7" s="61">
        <v>0</v>
      </c>
    </row>
    <row r="8" spans="1:20">
      <c r="A8" s="2">
        <v>3</v>
      </c>
      <c r="B8" s="2" t="s">
        <v>12</v>
      </c>
      <c r="C8" s="2">
        <v>0</v>
      </c>
      <c r="D8" s="61">
        <v>0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1">
        <v>0</v>
      </c>
      <c r="Q8" s="2">
        <v>0</v>
      </c>
      <c r="R8" s="61">
        <v>0</v>
      </c>
      <c r="S8" s="2">
        <v>0</v>
      </c>
      <c r="T8" s="61">
        <v>0</v>
      </c>
    </row>
    <row r="9" spans="1:20">
      <c r="A9" s="2">
        <v>4</v>
      </c>
      <c r="B9" s="2" t="s">
        <v>13</v>
      </c>
      <c r="C9" s="2">
        <v>3</v>
      </c>
      <c r="D9" s="61">
        <v>2.84</v>
      </c>
      <c r="E9" s="2">
        <v>0</v>
      </c>
      <c r="F9" s="61">
        <v>0</v>
      </c>
      <c r="G9" s="2">
        <v>0</v>
      </c>
      <c r="H9" s="61">
        <v>0</v>
      </c>
      <c r="I9" s="2">
        <v>0</v>
      </c>
      <c r="J9" s="61">
        <v>0</v>
      </c>
      <c r="K9" s="2">
        <v>1</v>
      </c>
      <c r="L9" s="61">
        <v>0.45</v>
      </c>
      <c r="M9" s="2">
        <v>0</v>
      </c>
      <c r="N9" s="61">
        <v>0</v>
      </c>
      <c r="O9" s="2">
        <v>0</v>
      </c>
      <c r="P9" s="61">
        <v>0</v>
      </c>
      <c r="Q9" s="2">
        <v>0</v>
      </c>
      <c r="R9" s="61">
        <v>0</v>
      </c>
      <c r="S9" s="2">
        <v>23</v>
      </c>
      <c r="T9" s="61">
        <v>32.630000000000003</v>
      </c>
    </row>
    <row r="10" spans="1:20">
      <c r="A10" s="2">
        <v>5</v>
      </c>
      <c r="B10" s="2" t="s">
        <v>14</v>
      </c>
      <c r="C10" s="2">
        <v>1</v>
      </c>
      <c r="D10" s="61">
        <v>0.92</v>
      </c>
      <c r="E10" s="2">
        <v>0</v>
      </c>
      <c r="F10" s="61">
        <v>0</v>
      </c>
      <c r="G10" s="2">
        <v>2</v>
      </c>
      <c r="H10" s="61">
        <v>9</v>
      </c>
      <c r="I10" s="2">
        <v>1</v>
      </c>
      <c r="J10" s="61">
        <v>3.36</v>
      </c>
      <c r="K10" s="2">
        <v>1</v>
      </c>
      <c r="L10" s="61">
        <v>0.8</v>
      </c>
      <c r="M10" s="2">
        <v>0</v>
      </c>
      <c r="N10" s="61">
        <v>0</v>
      </c>
      <c r="O10" s="2">
        <v>0</v>
      </c>
      <c r="P10" s="61">
        <v>0</v>
      </c>
      <c r="Q10" s="2">
        <v>0</v>
      </c>
      <c r="R10" s="61">
        <v>0</v>
      </c>
      <c r="S10" s="2">
        <v>0</v>
      </c>
      <c r="T10" s="61">
        <v>0</v>
      </c>
    </row>
    <row r="11" spans="1:20">
      <c r="A11" s="2">
        <v>6</v>
      </c>
      <c r="B11" s="2" t="s">
        <v>15</v>
      </c>
      <c r="C11" s="2">
        <v>0</v>
      </c>
      <c r="D11" s="61">
        <v>0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1">
        <v>0</v>
      </c>
      <c r="O11" s="2">
        <v>0</v>
      </c>
      <c r="P11" s="61">
        <v>0</v>
      </c>
      <c r="Q11" s="2">
        <v>0</v>
      </c>
      <c r="R11" s="61">
        <v>0</v>
      </c>
      <c r="S11" s="2">
        <v>2</v>
      </c>
      <c r="T11" s="61">
        <v>5.68</v>
      </c>
    </row>
    <row r="12" spans="1:20">
      <c r="A12" s="2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1">
        <v>0</v>
      </c>
      <c r="O12" s="2">
        <v>0</v>
      </c>
      <c r="P12" s="61">
        <v>0</v>
      </c>
      <c r="Q12" s="2">
        <v>0</v>
      </c>
      <c r="R12" s="61">
        <v>0</v>
      </c>
      <c r="S12" s="2">
        <v>0</v>
      </c>
      <c r="T12" s="61">
        <v>0</v>
      </c>
    </row>
    <row r="13" spans="1:20">
      <c r="A13" s="2">
        <v>8</v>
      </c>
      <c r="B13" s="2" t="s">
        <v>17</v>
      </c>
      <c r="C13" s="2">
        <v>0</v>
      </c>
      <c r="D13" s="61">
        <v>0</v>
      </c>
      <c r="E13" s="2">
        <v>0</v>
      </c>
      <c r="F13" s="61">
        <v>0</v>
      </c>
      <c r="G13" s="2">
        <v>0</v>
      </c>
      <c r="H13" s="61">
        <v>0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1">
        <v>0</v>
      </c>
      <c r="O13" s="2">
        <v>0</v>
      </c>
      <c r="P13" s="61">
        <v>0</v>
      </c>
      <c r="Q13" s="2">
        <v>0</v>
      </c>
      <c r="R13" s="61">
        <v>0</v>
      </c>
      <c r="S13" s="2">
        <v>0</v>
      </c>
      <c r="T13" s="61">
        <v>0</v>
      </c>
    </row>
    <row r="14" spans="1:20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  <c r="O14" s="2">
        <v>0</v>
      </c>
      <c r="P14" s="61">
        <v>0</v>
      </c>
      <c r="Q14" s="2">
        <v>0</v>
      </c>
      <c r="R14" s="61">
        <v>0</v>
      </c>
      <c r="S14" s="2">
        <v>0</v>
      </c>
      <c r="T14" s="61">
        <v>0</v>
      </c>
    </row>
    <row r="15" spans="1:20">
      <c r="A15" s="2">
        <v>10</v>
      </c>
      <c r="B15" s="2" t="s">
        <v>19</v>
      </c>
      <c r="C15" s="2">
        <v>0</v>
      </c>
      <c r="D15" s="61">
        <v>0</v>
      </c>
      <c r="E15" s="2">
        <v>0</v>
      </c>
      <c r="F15" s="61">
        <v>0</v>
      </c>
      <c r="G15" s="2">
        <v>1</v>
      </c>
      <c r="H15" s="61">
        <v>7.5</v>
      </c>
      <c r="I15" s="2">
        <v>7</v>
      </c>
      <c r="J15" s="61">
        <v>38.78</v>
      </c>
      <c r="K15" s="2">
        <v>0</v>
      </c>
      <c r="L15" s="61">
        <v>0</v>
      </c>
      <c r="M15" s="2">
        <v>0</v>
      </c>
      <c r="N15" s="61">
        <v>0</v>
      </c>
      <c r="O15" s="2">
        <v>0</v>
      </c>
      <c r="P15" s="61">
        <v>0</v>
      </c>
      <c r="Q15" s="2">
        <v>0</v>
      </c>
      <c r="R15" s="61">
        <v>0</v>
      </c>
      <c r="S15" s="2">
        <v>0</v>
      </c>
      <c r="T15" s="61">
        <v>0</v>
      </c>
    </row>
    <row r="16" spans="1:20">
      <c r="A16" s="2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1">
        <v>0</v>
      </c>
      <c r="O16" s="2">
        <v>0</v>
      </c>
      <c r="P16" s="61">
        <v>0</v>
      </c>
      <c r="Q16" s="2">
        <v>0</v>
      </c>
      <c r="R16" s="61">
        <v>0</v>
      </c>
      <c r="S16" s="2">
        <v>0</v>
      </c>
      <c r="T16" s="61">
        <v>0</v>
      </c>
    </row>
    <row r="17" spans="1:20">
      <c r="A17" s="2">
        <v>12</v>
      </c>
      <c r="B17" s="2" t="s">
        <v>21</v>
      </c>
      <c r="C17" s="2">
        <v>0</v>
      </c>
      <c r="D17" s="61">
        <v>0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1">
        <v>0</v>
      </c>
      <c r="O17" s="2">
        <v>0</v>
      </c>
      <c r="P17" s="61">
        <v>0</v>
      </c>
      <c r="Q17" s="2">
        <v>0</v>
      </c>
      <c r="R17" s="61">
        <v>0</v>
      </c>
      <c r="S17" s="2">
        <v>0</v>
      </c>
      <c r="T17" s="61">
        <v>0</v>
      </c>
    </row>
    <row r="18" spans="1:20">
      <c r="A18" s="3" t="s">
        <v>22</v>
      </c>
      <c r="B18" s="3" t="s">
        <v>23</v>
      </c>
      <c r="C18" s="3">
        <v>4</v>
      </c>
      <c r="D18" s="62">
        <v>3.76</v>
      </c>
      <c r="E18" s="3">
        <v>0</v>
      </c>
      <c r="F18" s="62">
        <v>0</v>
      </c>
      <c r="G18" s="3">
        <v>3</v>
      </c>
      <c r="H18" s="62">
        <v>16.5</v>
      </c>
      <c r="I18" s="3">
        <v>8</v>
      </c>
      <c r="J18" s="62">
        <v>42.14</v>
      </c>
      <c r="K18" s="3">
        <v>2</v>
      </c>
      <c r="L18" s="62">
        <v>1.25</v>
      </c>
      <c r="M18" s="3">
        <v>0</v>
      </c>
      <c r="N18" s="62">
        <v>0</v>
      </c>
      <c r="O18" s="3">
        <v>0</v>
      </c>
      <c r="P18" s="62">
        <v>0</v>
      </c>
      <c r="Q18" s="3">
        <v>0</v>
      </c>
      <c r="R18" s="62">
        <v>0</v>
      </c>
      <c r="S18" s="3">
        <v>25</v>
      </c>
      <c r="T18" s="62">
        <v>38.31</v>
      </c>
    </row>
    <row r="19" spans="1:20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1">
        <v>0</v>
      </c>
      <c r="O19" s="2">
        <v>0</v>
      </c>
      <c r="P19" s="61">
        <v>0</v>
      </c>
      <c r="Q19" s="2">
        <v>0</v>
      </c>
      <c r="R19" s="61">
        <v>0</v>
      </c>
      <c r="S19" s="2">
        <v>0</v>
      </c>
      <c r="T19" s="61">
        <v>0</v>
      </c>
    </row>
    <row r="20" spans="1:20">
      <c r="A20" s="2">
        <v>2</v>
      </c>
      <c r="B20" s="2" t="s">
        <v>63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1">
        <v>0</v>
      </c>
      <c r="Q20" s="2">
        <v>0</v>
      </c>
      <c r="R20" s="61">
        <v>0</v>
      </c>
      <c r="S20" s="2">
        <v>0</v>
      </c>
      <c r="T20" s="61">
        <v>0</v>
      </c>
    </row>
    <row r="21" spans="1:20">
      <c r="A21" s="2">
        <v>3</v>
      </c>
      <c r="B21" s="2" t="s">
        <v>25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2">
        <v>0</v>
      </c>
      <c r="N21" s="61">
        <v>0</v>
      </c>
      <c r="O21" s="2">
        <v>0</v>
      </c>
      <c r="P21" s="61">
        <v>0</v>
      </c>
      <c r="Q21" s="2">
        <v>0</v>
      </c>
      <c r="R21" s="61">
        <v>0</v>
      </c>
      <c r="S21" s="2">
        <v>1</v>
      </c>
      <c r="T21" s="61">
        <v>1.76</v>
      </c>
    </row>
    <row r="22" spans="1:20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1">
        <v>0</v>
      </c>
      <c r="O22" s="2">
        <v>0</v>
      </c>
      <c r="P22" s="61">
        <v>0</v>
      </c>
      <c r="Q22" s="2">
        <v>0</v>
      </c>
      <c r="R22" s="61">
        <v>0</v>
      </c>
      <c r="S22" s="2">
        <v>0</v>
      </c>
      <c r="T22" s="61">
        <v>0</v>
      </c>
    </row>
    <row r="23" spans="1:20">
      <c r="A23" s="2">
        <v>5</v>
      </c>
      <c r="B23" s="2" t="s">
        <v>27</v>
      </c>
      <c r="C23" s="2">
        <v>0</v>
      </c>
      <c r="D23" s="61">
        <v>0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1">
        <v>0</v>
      </c>
      <c r="M23" s="2">
        <v>0</v>
      </c>
      <c r="N23" s="61">
        <v>0</v>
      </c>
      <c r="O23" s="2">
        <v>0</v>
      </c>
      <c r="P23" s="61">
        <v>0</v>
      </c>
      <c r="Q23" s="2">
        <v>0</v>
      </c>
      <c r="R23" s="61">
        <v>0</v>
      </c>
      <c r="S23" s="2">
        <v>0</v>
      </c>
      <c r="T23" s="61">
        <v>0</v>
      </c>
    </row>
    <row r="24" spans="1:20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0</v>
      </c>
      <c r="P24" s="61">
        <v>0</v>
      </c>
      <c r="Q24" s="2">
        <v>0</v>
      </c>
      <c r="R24" s="61">
        <v>0</v>
      </c>
      <c r="S24" s="2">
        <v>0</v>
      </c>
      <c r="T24" s="61">
        <v>0</v>
      </c>
    </row>
    <row r="25" spans="1:20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1">
        <v>0</v>
      </c>
      <c r="O25" s="2">
        <v>0</v>
      </c>
      <c r="P25" s="61">
        <v>0</v>
      </c>
      <c r="Q25" s="2">
        <v>0</v>
      </c>
      <c r="R25" s="61">
        <v>0</v>
      </c>
      <c r="S25" s="2">
        <v>0</v>
      </c>
      <c r="T25" s="61">
        <v>0</v>
      </c>
    </row>
    <row r="26" spans="1:20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1">
        <v>0</v>
      </c>
      <c r="Q26" s="2">
        <v>0</v>
      </c>
      <c r="R26" s="61">
        <v>0</v>
      </c>
      <c r="S26" s="2">
        <v>0</v>
      </c>
      <c r="T26" s="61">
        <v>0</v>
      </c>
    </row>
    <row r="27" spans="1:20">
      <c r="A27" s="3" t="s">
        <v>31</v>
      </c>
      <c r="B27" s="3" t="s">
        <v>23</v>
      </c>
      <c r="C27" s="3">
        <v>0</v>
      </c>
      <c r="D27" s="62">
        <v>0</v>
      </c>
      <c r="E27" s="3">
        <v>0</v>
      </c>
      <c r="F27" s="62">
        <v>0</v>
      </c>
      <c r="G27" s="3">
        <v>0</v>
      </c>
      <c r="H27" s="62">
        <v>0</v>
      </c>
      <c r="I27" s="3">
        <v>0</v>
      </c>
      <c r="J27" s="62">
        <v>0</v>
      </c>
      <c r="K27" s="3">
        <v>0</v>
      </c>
      <c r="L27" s="62">
        <v>0</v>
      </c>
      <c r="M27" s="3">
        <v>0</v>
      </c>
      <c r="N27" s="62">
        <v>0</v>
      </c>
      <c r="O27" s="3">
        <v>0</v>
      </c>
      <c r="P27" s="62">
        <v>0</v>
      </c>
      <c r="Q27" s="3">
        <v>0</v>
      </c>
      <c r="R27" s="62">
        <v>0</v>
      </c>
      <c r="S27" s="3">
        <v>1</v>
      </c>
      <c r="T27" s="62">
        <v>1.76</v>
      </c>
    </row>
    <row r="28" spans="1:20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1">
        <v>0</v>
      </c>
      <c r="O28" s="2">
        <v>0</v>
      </c>
      <c r="P28" s="61">
        <v>0</v>
      </c>
      <c r="Q28" s="2">
        <v>0</v>
      </c>
      <c r="R28" s="61">
        <v>0</v>
      </c>
      <c r="S28" s="2">
        <v>0</v>
      </c>
      <c r="T28" s="61">
        <v>0</v>
      </c>
    </row>
    <row r="29" spans="1:20">
      <c r="A29" s="3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2">
        <v>0</v>
      </c>
      <c r="O29" s="3">
        <v>0</v>
      </c>
      <c r="P29" s="62">
        <v>0</v>
      </c>
      <c r="Q29" s="3">
        <v>0</v>
      </c>
      <c r="R29" s="62">
        <v>0</v>
      </c>
      <c r="S29" s="3">
        <v>0</v>
      </c>
      <c r="T29" s="62">
        <v>0</v>
      </c>
    </row>
    <row r="30" spans="1:20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1">
        <v>0</v>
      </c>
      <c r="Q30" s="2">
        <v>0</v>
      </c>
      <c r="R30" s="61">
        <v>0</v>
      </c>
      <c r="S30" s="2">
        <v>0</v>
      </c>
      <c r="T30" s="61">
        <v>0</v>
      </c>
    </row>
    <row r="31" spans="1:20">
      <c r="A31" s="3" t="s">
        <v>35</v>
      </c>
      <c r="B31" s="3" t="s">
        <v>23</v>
      </c>
      <c r="C31" s="3">
        <v>4</v>
      </c>
      <c r="D31" s="62">
        <v>3.76</v>
      </c>
      <c r="E31" s="3">
        <v>0</v>
      </c>
      <c r="F31" s="62">
        <v>0</v>
      </c>
      <c r="G31" s="3">
        <v>3</v>
      </c>
      <c r="H31" s="62">
        <v>16.5</v>
      </c>
      <c r="I31" s="3">
        <v>8</v>
      </c>
      <c r="J31" s="62">
        <v>42.14</v>
      </c>
      <c r="K31" s="3">
        <v>2</v>
      </c>
      <c r="L31" s="62">
        <v>1.25</v>
      </c>
      <c r="M31" s="3">
        <v>0</v>
      </c>
      <c r="N31" s="62">
        <v>0</v>
      </c>
      <c r="O31" s="3">
        <v>0</v>
      </c>
      <c r="P31" s="62">
        <v>0</v>
      </c>
      <c r="Q31" s="3">
        <v>0</v>
      </c>
      <c r="R31" s="62">
        <v>0</v>
      </c>
      <c r="S31" s="3">
        <v>26</v>
      </c>
      <c r="T31" s="62">
        <v>40.07</v>
      </c>
    </row>
  </sheetData>
  <mergeCells count="14">
    <mergeCell ref="A1:T1"/>
    <mergeCell ref="A2:T2"/>
    <mergeCell ref="A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B4:B5"/>
    <mergeCell ref="A4:A5"/>
  </mergeCells>
  <printOptions gridLines="1"/>
  <pageMargins left="0.51" right="0.25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31"/>
  <sheetViews>
    <sheetView workbookViewId="0">
      <selection sqref="A1:U31"/>
    </sheetView>
  </sheetViews>
  <sheetFormatPr defaultRowHeight="15"/>
  <cols>
    <col min="1" max="1" width="7.28515625" customWidth="1"/>
    <col min="2" max="2" width="6.7109375" customWidth="1"/>
    <col min="3" max="3" width="8.7109375" style="103" customWidth="1"/>
    <col min="4" max="4" width="5" customWidth="1"/>
    <col min="5" max="5" width="8.42578125" style="54" customWidth="1"/>
    <col min="6" max="6" width="6" customWidth="1"/>
    <col min="7" max="7" width="7.5703125" style="54" customWidth="1"/>
    <col min="8" max="8" width="5" customWidth="1"/>
    <col min="9" max="9" width="7.42578125" style="54" customWidth="1"/>
    <col min="10" max="10" width="4.140625" customWidth="1"/>
    <col min="11" max="11" width="4.7109375" style="54" customWidth="1"/>
    <col min="12" max="12" width="4.140625" customWidth="1"/>
    <col min="13" max="13" width="7.85546875" style="54" customWidth="1"/>
    <col min="14" max="14" width="4.140625" customWidth="1"/>
    <col min="15" max="15" width="4.7109375" style="54" customWidth="1"/>
    <col min="16" max="16" width="4.140625" customWidth="1"/>
    <col min="17" max="17" width="4.7109375" style="54" customWidth="1"/>
    <col min="18" max="18" width="4.140625" customWidth="1"/>
    <col min="19" max="19" width="4.7109375" style="54" customWidth="1"/>
    <col min="20" max="20" width="4.140625" customWidth="1"/>
    <col min="21" max="21" width="4.7109375" style="54" customWidth="1"/>
  </cols>
  <sheetData>
    <row r="1" spans="1:21" s="103" customFormat="1" ht="27" customHeight="1">
      <c r="A1" s="491">
        <v>31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3"/>
    </row>
    <row r="2" spans="1:21" ht="57.75" customHeight="1">
      <c r="A2" s="387" t="s">
        <v>348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2"/>
    </row>
    <row r="3" spans="1:21" ht="29.25" customHeight="1">
      <c r="A3" s="390" t="s">
        <v>52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4"/>
    </row>
    <row r="4" spans="1:21" ht="48.75" customHeight="1">
      <c r="A4" s="455" t="s">
        <v>0</v>
      </c>
      <c r="B4" s="455" t="s">
        <v>1</v>
      </c>
      <c r="C4" s="455" t="s">
        <v>250</v>
      </c>
      <c r="D4" s="451" t="s">
        <v>522</v>
      </c>
      <c r="E4" s="452"/>
      <c r="F4" s="451" t="s">
        <v>523</v>
      </c>
      <c r="G4" s="452"/>
      <c r="H4" s="451" t="s">
        <v>514</v>
      </c>
      <c r="I4" s="452"/>
      <c r="J4" s="451" t="s">
        <v>515</v>
      </c>
      <c r="K4" s="452"/>
      <c r="L4" s="451" t="s">
        <v>516</v>
      </c>
      <c r="M4" s="452"/>
      <c r="N4" s="451" t="s">
        <v>517</v>
      </c>
      <c r="O4" s="452"/>
      <c r="P4" s="451" t="s">
        <v>518</v>
      </c>
      <c r="Q4" s="452"/>
      <c r="R4" s="451" t="s">
        <v>519</v>
      </c>
      <c r="S4" s="452"/>
      <c r="T4" s="451" t="s">
        <v>520</v>
      </c>
      <c r="U4" s="452"/>
    </row>
    <row r="5" spans="1:21" s="44" customFormat="1">
      <c r="A5" s="456"/>
      <c r="B5" s="456"/>
      <c r="C5" s="501"/>
      <c r="D5" s="1" t="s">
        <v>238</v>
      </c>
      <c r="E5" s="51" t="s">
        <v>521</v>
      </c>
      <c r="F5" s="1" t="s">
        <v>238</v>
      </c>
      <c r="G5" s="51" t="s">
        <v>521</v>
      </c>
      <c r="H5" s="1" t="s">
        <v>238</v>
      </c>
      <c r="I5" s="51" t="s">
        <v>521</v>
      </c>
      <c r="J5" s="1" t="s">
        <v>238</v>
      </c>
      <c r="K5" s="51" t="s">
        <v>521</v>
      </c>
      <c r="L5" s="1" t="s">
        <v>238</v>
      </c>
      <c r="M5" s="51" t="s">
        <v>521</v>
      </c>
      <c r="N5" s="1" t="s">
        <v>238</v>
      </c>
      <c r="O5" s="51" t="s">
        <v>521</v>
      </c>
      <c r="P5" s="1" t="s">
        <v>238</v>
      </c>
      <c r="Q5" s="51" t="s">
        <v>521</v>
      </c>
      <c r="R5" s="1" t="s">
        <v>238</v>
      </c>
      <c r="S5" s="51" t="s">
        <v>521</v>
      </c>
      <c r="T5" s="1" t="s">
        <v>238</v>
      </c>
      <c r="U5" s="51" t="s">
        <v>521</v>
      </c>
    </row>
    <row r="6" spans="1:21">
      <c r="A6" s="2">
        <v>1</v>
      </c>
      <c r="B6" s="2" t="s">
        <v>10</v>
      </c>
      <c r="C6" s="117">
        <v>33</v>
      </c>
      <c r="D6" s="2">
        <v>0</v>
      </c>
      <c r="E6" s="61">
        <v>0</v>
      </c>
      <c r="F6" s="2">
        <v>59</v>
      </c>
      <c r="G6" s="61">
        <v>41</v>
      </c>
      <c r="H6" s="2">
        <v>0</v>
      </c>
      <c r="I6" s="61">
        <v>0</v>
      </c>
      <c r="J6" s="2">
        <v>0</v>
      </c>
      <c r="K6" s="61">
        <v>0</v>
      </c>
      <c r="L6" s="2">
        <v>59</v>
      </c>
      <c r="M6" s="61">
        <v>41</v>
      </c>
      <c r="N6" s="2">
        <v>0</v>
      </c>
      <c r="O6" s="61">
        <v>0</v>
      </c>
      <c r="P6" s="2">
        <v>0</v>
      </c>
      <c r="Q6" s="61">
        <v>0</v>
      </c>
      <c r="R6" s="2">
        <v>0</v>
      </c>
      <c r="S6" s="61">
        <v>0</v>
      </c>
      <c r="T6" s="2">
        <v>0</v>
      </c>
      <c r="U6" s="61">
        <v>0</v>
      </c>
    </row>
    <row r="7" spans="1:21">
      <c r="A7" s="2">
        <v>2</v>
      </c>
      <c r="B7" s="2" t="s">
        <v>11</v>
      </c>
      <c r="C7" s="117">
        <v>256.46999999999997</v>
      </c>
      <c r="D7" s="2">
        <v>0</v>
      </c>
      <c r="E7" s="61">
        <v>0</v>
      </c>
      <c r="F7" s="2">
        <v>748</v>
      </c>
      <c r="G7" s="61">
        <v>625</v>
      </c>
      <c r="H7" s="2">
        <v>5</v>
      </c>
      <c r="I7" s="61">
        <v>4</v>
      </c>
      <c r="J7" s="2">
        <v>0</v>
      </c>
      <c r="K7" s="61">
        <v>0</v>
      </c>
      <c r="L7" s="2">
        <v>0</v>
      </c>
      <c r="M7" s="61">
        <v>0</v>
      </c>
      <c r="N7" s="2">
        <v>0</v>
      </c>
      <c r="O7" s="61">
        <v>0</v>
      </c>
      <c r="P7" s="2">
        <v>0</v>
      </c>
      <c r="Q7" s="61">
        <v>0</v>
      </c>
      <c r="R7" s="2">
        <v>0</v>
      </c>
      <c r="S7" s="61">
        <v>0</v>
      </c>
      <c r="T7" s="2">
        <v>0</v>
      </c>
      <c r="U7" s="61">
        <v>0</v>
      </c>
    </row>
    <row r="8" spans="1:21">
      <c r="A8" s="2">
        <v>3</v>
      </c>
      <c r="B8" s="2" t="s">
        <v>12</v>
      </c>
      <c r="C8" s="118">
        <v>33</v>
      </c>
      <c r="D8" s="2">
        <v>0</v>
      </c>
      <c r="E8" s="61">
        <v>0</v>
      </c>
      <c r="F8" s="2">
        <v>0</v>
      </c>
      <c r="G8" s="61">
        <v>0</v>
      </c>
      <c r="H8" s="2">
        <v>0</v>
      </c>
      <c r="I8" s="61">
        <v>0</v>
      </c>
      <c r="J8" s="2">
        <v>0</v>
      </c>
      <c r="K8" s="61">
        <v>0</v>
      </c>
      <c r="L8" s="2">
        <v>0</v>
      </c>
      <c r="M8" s="61">
        <v>0</v>
      </c>
      <c r="N8" s="2">
        <v>0</v>
      </c>
      <c r="O8" s="61">
        <v>0</v>
      </c>
      <c r="P8" s="2">
        <v>0</v>
      </c>
      <c r="Q8" s="61">
        <v>0</v>
      </c>
      <c r="R8" s="2">
        <v>0</v>
      </c>
      <c r="S8" s="61">
        <v>0</v>
      </c>
      <c r="T8" s="2">
        <v>0</v>
      </c>
      <c r="U8" s="61">
        <v>0</v>
      </c>
    </row>
    <row r="9" spans="1:21">
      <c r="A9" s="2">
        <v>4</v>
      </c>
      <c r="B9" s="2" t="s">
        <v>13</v>
      </c>
      <c r="C9" s="117">
        <f>253+71.06</f>
        <v>324.06</v>
      </c>
      <c r="D9" s="2">
        <v>16</v>
      </c>
      <c r="E9" s="61">
        <v>11.44</v>
      </c>
      <c r="F9" s="2">
        <v>309</v>
      </c>
      <c r="G9" s="61">
        <v>156.41</v>
      </c>
      <c r="H9" s="2">
        <v>96</v>
      </c>
      <c r="I9" s="61">
        <v>62</v>
      </c>
      <c r="J9" s="2">
        <v>0</v>
      </c>
      <c r="K9" s="61">
        <v>0</v>
      </c>
      <c r="L9" s="2">
        <v>0</v>
      </c>
      <c r="M9" s="61">
        <v>0</v>
      </c>
      <c r="N9" s="2">
        <v>0</v>
      </c>
      <c r="O9" s="61">
        <v>0</v>
      </c>
      <c r="P9" s="2">
        <v>0</v>
      </c>
      <c r="Q9" s="61">
        <v>0</v>
      </c>
      <c r="R9" s="2">
        <v>0</v>
      </c>
      <c r="S9" s="61">
        <v>0</v>
      </c>
      <c r="T9" s="2">
        <v>0</v>
      </c>
      <c r="U9" s="61">
        <v>0</v>
      </c>
    </row>
    <row r="10" spans="1:21">
      <c r="A10" s="2">
        <v>5</v>
      </c>
      <c r="B10" s="2" t="s">
        <v>14</v>
      </c>
      <c r="C10" s="117">
        <v>352.35</v>
      </c>
      <c r="D10" s="2">
        <v>73</v>
      </c>
      <c r="E10" s="61">
        <v>31.68</v>
      </c>
      <c r="F10" s="2">
        <v>1529</v>
      </c>
      <c r="G10" s="61">
        <v>730.17</v>
      </c>
      <c r="H10" s="2">
        <v>711</v>
      </c>
      <c r="I10" s="61">
        <v>2</v>
      </c>
      <c r="J10" s="2">
        <v>1</v>
      </c>
      <c r="K10" s="61">
        <v>0.92</v>
      </c>
      <c r="L10" s="2">
        <v>0</v>
      </c>
      <c r="M10" s="61">
        <v>0</v>
      </c>
      <c r="N10" s="2">
        <v>0</v>
      </c>
      <c r="O10" s="61">
        <v>0</v>
      </c>
      <c r="P10" s="2">
        <v>0</v>
      </c>
      <c r="Q10" s="61">
        <v>0</v>
      </c>
      <c r="R10" s="2">
        <v>0</v>
      </c>
      <c r="S10" s="61">
        <v>0</v>
      </c>
      <c r="T10" s="2">
        <v>0</v>
      </c>
      <c r="U10" s="61">
        <v>0</v>
      </c>
    </row>
    <row r="11" spans="1:21">
      <c r="A11" s="2">
        <v>6</v>
      </c>
      <c r="B11" s="2" t="s">
        <v>15</v>
      </c>
      <c r="C11" s="117">
        <f>155.71+38.5</f>
        <v>194.21</v>
      </c>
      <c r="D11" s="2">
        <v>0</v>
      </c>
      <c r="E11" s="61">
        <v>0</v>
      </c>
      <c r="F11" s="2">
        <v>9</v>
      </c>
      <c r="G11" s="61">
        <v>4.87</v>
      </c>
      <c r="H11" s="2">
        <v>9</v>
      </c>
      <c r="I11" s="61">
        <v>0</v>
      </c>
      <c r="J11" s="2">
        <v>0</v>
      </c>
      <c r="K11" s="61">
        <v>0</v>
      </c>
      <c r="L11" s="2">
        <v>0</v>
      </c>
      <c r="M11" s="61">
        <v>0</v>
      </c>
      <c r="N11" s="2">
        <v>0</v>
      </c>
      <c r="O11" s="61">
        <v>0</v>
      </c>
      <c r="P11" s="2">
        <v>0</v>
      </c>
      <c r="Q11" s="61">
        <v>0</v>
      </c>
      <c r="R11" s="2">
        <v>0</v>
      </c>
      <c r="S11" s="61">
        <v>0</v>
      </c>
      <c r="T11" s="2">
        <v>0</v>
      </c>
      <c r="U11" s="61">
        <v>0</v>
      </c>
    </row>
    <row r="12" spans="1:21">
      <c r="A12" s="2">
        <v>7</v>
      </c>
      <c r="B12" s="2" t="s">
        <v>16</v>
      </c>
      <c r="C12" s="117">
        <v>33</v>
      </c>
      <c r="D12" s="2">
        <v>4</v>
      </c>
      <c r="E12" s="61">
        <v>6.4</v>
      </c>
      <c r="F12" s="2">
        <v>10</v>
      </c>
      <c r="G12" s="61">
        <v>13.59</v>
      </c>
      <c r="H12" s="2">
        <v>10</v>
      </c>
      <c r="I12" s="61">
        <v>10</v>
      </c>
      <c r="J12" s="2">
        <v>0</v>
      </c>
      <c r="K12" s="61">
        <v>0</v>
      </c>
      <c r="L12" s="2">
        <v>0</v>
      </c>
      <c r="M12" s="61">
        <v>0</v>
      </c>
      <c r="N12" s="2">
        <v>0</v>
      </c>
      <c r="O12" s="61">
        <v>0</v>
      </c>
      <c r="P12" s="2">
        <v>0</v>
      </c>
      <c r="Q12" s="61">
        <v>0</v>
      </c>
      <c r="R12" s="2">
        <v>0</v>
      </c>
      <c r="S12" s="61">
        <v>0</v>
      </c>
      <c r="T12" s="2">
        <v>0</v>
      </c>
      <c r="U12" s="61">
        <v>0</v>
      </c>
    </row>
    <row r="13" spans="1:21">
      <c r="A13" s="2">
        <v>8</v>
      </c>
      <c r="B13" s="2" t="s">
        <v>17</v>
      </c>
      <c r="C13" s="117">
        <f>250.14+27.5+170.84</f>
        <v>448.48</v>
      </c>
      <c r="D13" s="2">
        <v>15</v>
      </c>
      <c r="E13" s="61">
        <v>4.5</v>
      </c>
      <c r="F13" s="2">
        <v>2382</v>
      </c>
      <c r="G13" s="61">
        <v>1329.3</v>
      </c>
      <c r="H13" s="2">
        <v>2142</v>
      </c>
      <c r="I13" s="61">
        <v>2142</v>
      </c>
      <c r="J13" s="2">
        <v>0</v>
      </c>
      <c r="K13" s="61">
        <v>0</v>
      </c>
      <c r="L13" s="2">
        <v>0</v>
      </c>
      <c r="M13" s="61">
        <v>0</v>
      </c>
      <c r="N13" s="2">
        <v>0</v>
      </c>
      <c r="O13" s="61">
        <v>0</v>
      </c>
      <c r="P13" s="2">
        <v>0</v>
      </c>
      <c r="Q13" s="61">
        <v>0</v>
      </c>
      <c r="R13" s="2">
        <v>0</v>
      </c>
      <c r="S13" s="61">
        <v>0</v>
      </c>
      <c r="T13" s="2">
        <v>0</v>
      </c>
      <c r="U13" s="61">
        <v>0</v>
      </c>
    </row>
    <row r="14" spans="1:21">
      <c r="A14" s="2">
        <v>9</v>
      </c>
      <c r="B14" s="2" t="s">
        <v>18</v>
      </c>
      <c r="C14" s="117">
        <v>22</v>
      </c>
      <c r="D14" s="2">
        <v>0</v>
      </c>
      <c r="E14" s="61">
        <v>0</v>
      </c>
      <c r="F14" s="2">
        <v>0</v>
      </c>
      <c r="G14" s="61">
        <v>0</v>
      </c>
      <c r="H14" s="2">
        <v>0</v>
      </c>
      <c r="I14" s="61">
        <v>0</v>
      </c>
      <c r="J14" s="2">
        <v>0</v>
      </c>
      <c r="K14" s="61">
        <v>0</v>
      </c>
      <c r="L14" s="2">
        <v>0</v>
      </c>
      <c r="M14" s="61">
        <v>0</v>
      </c>
      <c r="N14" s="2">
        <v>0</v>
      </c>
      <c r="O14" s="61">
        <v>0</v>
      </c>
      <c r="P14" s="2">
        <v>0</v>
      </c>
      <c r="Q14" s="61">
        <v>0</v>
      </c>
      <c r="R14" s="2">
        <v>0</v>
      </c>
      <c r="S14" s="61">
        <v>0</v>
      </c>
      <c r="T14" s="2">
        <v>0</v>
      </c>
      <c r="U14" s="61">
        <v>0</v>
      </c>
    </row>
    <row r="15" spans="1:21">
      <c r="A15" s="2">
        <v>10</v>
      </c>
      <c r="B15" s="2" t="s">
        <v>19</v>
      </c>
      <c r="C15" s="123">
        <v>2041.0299999999997</v>
      </c>
      <c r="D15" s="2">
        <v>776</v>
      </c>
      <c r="E15" s="61">
        <v>698.44</v>
      </c>
      <c r="F15" s="2">
        <v>5899</v>
      </c>
      <c r="G15" s="61">
        <v>3637.07</v>
      </c>
      <c r="H15" s="2">
        <v>1235</v>
      </c>
      <c r="I15" s="61">
        <v>953</v>
      </c>
      <c r="J15" s="2">
        <v>0</v>
      </c>
      <c r="K15" s="61">
        <v>0</v>
      </c>
      <c r="L15" s="2">
        <v>0</v>
      </c>
      <c r="M15" s="61">
        <v>0</v>
      </c>
      <c r="N15" s="2">
        <v>0</v>
      </c>
      <c r="O15" s="61">
        <v>0</v>
      </c>
      <c r="P15" s="2">
        <v>0</v>
      </c>
      <c r="Q15" s="61">
        <v>0</v>
      </c>
      <c r="R15" s="2">
        <v>2</v>
      </c>
      <c r="S15" s="61">
        <v>0.86</v>
      </c>
      <c r="T15" s="2">
        <v>0</v>
      </c>
      <c r="U15" s="61">
        <v>0</v>
      </c>
    </row>
    <row r="16" spans="1:21">
      <c r="A16" s="2">
        <v>11</v>
      </c>
      <c r="B16" s="2" t="s">
        <v>20</v>
      </c>
      <c r="C16" s="117">
        <v>163.13</v>
      </c>
      <c r="D16" s="2">
        <v>22</v>
      </c>
      <c r="E16" s="61">
        <v>11</v>
      </c>
      <c r="F16" s="2">
        <v>178</v>
      </c>
      <c r="G16" s="61">
        <v>110</v>
      </c>
      <c r="H16" s="2">
        <v>178</v>
      </c>
      <c r="I16" s="61">
        <v>178</v>
      </c>
      <c r="J16" s="2">
        <v>0</v>
      </c>
      <c r="K16" s="61">
        <v>0</v>
      </c>
      <c r="L16" s="2">
        <v>0</v>
      </c>
      <c r="M16" s="61">
        <v>0</v>
      </c>
      <c r="N16" s="2">
        <v>0</v>
      </c>
      <c r="O16" s="61">
        <v>0</v>
      </c>
      <c r="P16" s="2">
        <v>0</v>
      </c>
      <c r="Q16" s="61">
        <v>0</v>
      </c>
      <c r="R16" s="2">
        <v>0</v>
      </c>
      <c r="S16" s="61">
        <v>0</v>
      </c>
      <c r="T16" s="2">
        <v>0</v>
      </c>
      <c r="U16" s="61">
        <v>0</v>
      </c>
    </row>
    <row r="17" spans="1:21">
      <c r="A17" s="2">
        <v>12</v>
      </c>
      <c r="B17" s="2" t="s">
        <v>21</v>
      </c>
      <c r="C17" s="117">
        <v>33.39</v>
      </c>
      <c r="D17" s="2">
        <v>18</v>
      </c>
      <c r="E17" s="61">
        <v>17.600000000000001</v>
      </c>
      <c r="F17" s="2">
        <v>84</v>
      </c>
      <c r="G17" s="61">
        <v>63.4</v>
      </c>
      <c r="H17" s="2">
        <v>0</v>
      </c>
      <c r="I17" s="61">
        <v>0</v>
      </c>
      <c r="J17" s="2">
        <v>0</v>
      </c>
      <c r="K17" s="61">
        <v>0</v>
      </c>
      <c r="L17" s="2">
        <v>0</v>
      </c>
      <c r="M17" s="61">
        <v>0</v>
      </c>
      <c r="N17" s="2">
        <v>0</v>
      </c>
      <c r="O17" s="61">
        <v>0</v>
      </c>
      <c r="P17" s="2">
        <v>0</v>
      </c>
      <c r="Q17" s="61">
        <v>0</v>
      </c>
      <c r="R17" s="2">
        <v>0</v>
      </c>
      <c r="S17" s="61">
        <v>0</v>
      </c>
      <c r="T17" s="2">
        <v>0</v>
      </c>
      <c r="U17" s="61">
        <v>0</v>
      </c>
    </row>
    <row r="18" spans="1:21">
      <c r="A18" s="3" t="s">
        <v>22</v>
      </c>
      <c r="B18" s="3" t="s">
        <v>23</v>
      </c>
      <c r="C18" s="119">
        <f>SUM(C6:C17)</f>
        <v>3934.1199999999994</v>
      </c>
      <c r="D18" s="3">
        <v>924</v>
      </c>
      <c r="E18" s="62">
        <v>781.06</v>
      </c>
      <c r="F18" s="3">
        <v>11207</v>
      </c>
      <c r="G18" s="62">
        <v>6710.81</v>
      </c>
      <c r="H18" s="3">
        <v>4386</v>
      </c>
      <c r="I18" s="62">
        <v>3351</v>
      </c>
      <c r="J18" s="3">
        <v>1</v>
      </c>
      <c r="K18" s="62">
        <v>0.92</v>
      </c>
      <c r="L18" s="3">
        <v>59</v>
      </c>
      <c r="M18" s="62">
        <v>41</v>
      </c>
      <c r="N18" s="3">
        <v>0</v>
      </c>
      <c r="O18" s="62">
        <v>0</v>
      </c>
      <c r="P18" s="3">
        <v>0</v>
      </c>
      <c r="Q18" s="62">
        <v>0</v>
      </c>
      <c r="R18" s="3">
        <v>2</v>
      </c>
      <c r="S18" s="62">
        <v>0.86</v>
      </c>
      <c r="T18" s="3">
        <v>0</v>
      </c>
      <c r="U18" s="62">
        <v>0</v>
      </c>
    </row>
    <row r="19" spans="1:21">
      <c r="A19" s="2">
        <v>1</v>
      </c>
      <c r="B19" s="2" t="s">
        <v>24</v>
      </c>
      <c r="C19" s="117">
        <v>88</v>
      </c>
      <c r="D19" s="2">
        <v>0</v>
      </c>
      <c r="E19" s="61">
        <v>0</v>
      </c>
      <c r="F19" s="2">
        <v>0</v>
      </c>
      <c r="G19" s="61">
        <v>0</v>
      </c>
      <c r="H19" s="2">
        <v>0</v>
      </c>
      <c r="I19" s="61">
        <v>0</v>
      </c>
      <c r="J19" s="2">
        <v>0</v>
      </c>
      <c r="K19" s="61">
        <v>0</v>
      </c>
      <c r="L19" s="2">
        <v>0</v>
      </c>
      <c r="M19" s="61">
        <v>0</v>
      </c>
      <c r="N19" s="2">
        <v>0</v>
      </c>
      <c r="O19" s="61">
        <v>0</v>
      </c>
      <c r="P19" s="2">
        <v>0</v>
      </c>
      <c r="Q19" s="61">
        <v>0</v>
      </c>
      <c r="R19" s="2">
        <v>0</v>
      </c>
      <c r="S19" s="61">
        <v>0</v>
      </c>
      <c r="T19" s="2">
        <v>0</v>
      </c>
      <c r="U19" s="61">
        <v>0</v>
      </c>
    </row>
    <row r="20" spans="1:21">
      <c r="A20" s="2">
        <v>2</v>
      </c>
      <c r="B20" s="2" t="s">
        <v>53</v>
      </c>
      <c r="C20" s="117">
        <v>92.070000000000007</v>
      </c>
      <c r="D20" s="2">
        <v>0</v>
      </c>
      <c r="E20" s="61">
        <v>0</v>
      </c>
      <c r="F20" s="2">
        <v>0</v>
      </c>
      <c r="G20" s="61">
        <v>0</v>
      </c>
      <c r="H20" s="2">
        <v>0</v>
      </c>
      <c r="I20" s="61">
        <v>0</v>
      </c>
      <c r="J20" s="2">
        <v>0</v>
      </c>
      <c r="K20" s="61">
        <v>0</v>
      </c>
      <c r="L20" s="2">
        <v>0</v>
      </c>
      <c r="M20" s="61">
        <v>0</v>
      </c>
      <c r="N20" s="2">
        <v>0</v>
      </c>
      <c r="O20" s="61">
        <v>0</v>
      </c>
      <c r="P20" s="2">
        <v>0</v>
      </c>
      <c r="Q20" s="61">
        <v>0</v>
      </c>
      <c r="R20" s="2">
        <v>0</v>
      </c>
      <c r="S20" s="61">
        <v>0</v>
      </c>
      <c r="T20" s="2">
        <v>0</v>
      </c>
      <c r="U20" s="61">
        <v>0</v>
      </c>
    </row>
    <row r="21" spans="1:21">
      <c r="A21" s="2">
        <v>3</v>
      </c>
      <c r="B21" s="2" t="s">
        <v>25</v>
      </c>
      <c r="C21" s="117">
        <v>29.92</v>
      </c>
      <c r="D21" s="2">
        <v>1</v>
      </c>
      <c r="E21" s="61">
        <v>1.76</v>
      </c>
      <c r="F21" s="2">
        <v>6</v>
      </c>
      <c r="G21" s="61">
        <v>12.84</v>
      </c>
      <c r="H21" s="2">
        <v>0</v>
      </c>
      <c r="I21" s="61">
        <v>0</v>
      </c>
      <c r="J21" s="2">
        <v>0</v>
      </c>
      <c r="K21" s="61">
        <v>0</v>
      </c>
      <c r="L21" s="2">
        <v>0</v>
      </c>
      <c r="M21" s="61">
        <v>0</v>
      </c>
      <c r="N21" s="2">
        <v>0</v>
      </c>
      <c r="O21" s="61">
        <v>0</v>
      </c>
      <c r="P21" s="2">
        <v>0</v>
      </c>
      <c r="Q21" s="61">
        <v>0</v>
      </c>
      <c r="R21" s="2">
        <v>0</v>
      </c>
      <c r="S21" s="61">
        <v>0</v>
      </c>
      <c r="T21" s="2">
        <v>0</v>
      </c>
      <c r="U21" s="61">
        <v>0</v>
      </c>
    </row>
    <row r="22" spans="1:21">
      <c r="A22" s="2">
        <v>4</v>
      </c>
      <c r="B22" s="2" t="s">
        <v>26</v>
      </c>
      <c r="C22" s="117">
        <v>22</v>
      </c>
      <c r="D22" s="2">
        <v>0</v>
      </c>
      <c r="E22" s="61">
        <v>0</v>
      </c>
      <c r="F22" s="2">
        <v>0</v>
      </c>
      <c r="G22" s="61">
        <v>0</v>
      </c>
      <c r="H22" s="2">
        <v>0</v>
      </c>
      <c r="I22" s="61">
        <v>0</v>
      </c>
      <c r="J22" s="2">
        <v>0</v>
      </c>
      <c r="K22" s="61">
        <v>0</v>
      </c>
      <c r="L22" s="2">
        <v>0</v>
      </c>
      <c r="M22" s="61">
        <v>0</v>
      </c>
      <c r="N22" s="2">
        <v>0</v>
      </c>
      <c r="O22" s="61">
        <v>0</v>
      </c>
      <c r="P22" s="2">
        <v>0</v>
      </c>
      <c r="Q22" s="61">
        <v>0</v>
      </c>
      <c r="R22" s="2">
        <v>0</v>
      </c>
      <c r="S22" s="61">
        <v>0</v>
      </c>
      <c r="T22" s="2">
        <v>0</v>
      </c>
      <c r="U22" s="61">
        <v>0</v>
      </c>
    </row>
    <row r="23" spans="1:21">
      <c r="A23" s="2">
        <v>5</v>
      </c>
      <c r="B23" s="2" t="s">
        <v>27</v>
      </c>
      <c r="C23" s="117">
        <v>51.7</v>
      </c>
      <c r="D23" s="2">
        <v>0</v>
      </c>
      <c r="E23" s="61">
        <v>0</v>
      </c>
      <c r="F23" s="2">
        <v>73</v>
      </c>
      <c r="G23" s="61">
        <v>57.36</v>
      </c>
      <c r="H23" s="2">
        <v>73</v>
      </c>
      <c r="I23" s="61">
        <v>0</v>
      </c>
      <c r="J23" s="2">
        <v>0</v>
      </c>
      <c r="K23" s="61">
        <v>0</v>
      </c>
      <c r="L23" s="2">
        <v>0</v>
      </c>
      <c r="M23" s="61">
        <v>0</v>
      </c>
      <c r="N23" s="2">
        <v>0</v>
      </c>
      <c r="O23" s="61">
        <v>0</v>
      </c>
      <c r="P23" s="2">
        <v>0</v>
      </c>
      <c r="Q23" s="61">
        <v>0</v>
      </c>
      <c r="R23" s="2">
        <v>0</v>
      </c>
      <c r="S23" s="61">
        <v>0</v>
      </c>
      <c r="T23" s="2">
        <v>0</v>
      </c>
      <c r="U23" s="61">
        <v>0</v>
      </c>
    </row>
    <row r="24" spans="1:21">
      <c r="A24" s="2">
        <v>6</v>
      </c>
      <c r="B24" s="2" t="s">
        <v>28</v>
      </c>
      <c r="C24" s="117">
        <v>22</v>
      </c>
      <c r="D24" s="2">
        <v>0</v>
      </c>
      <c r="E24" s="61">
        <v>0</v>
      </c>
      <c r="F24" s="2">
        <v>0</v>
      </c>
      <c r="G24" s="61">
        <v>0</v>
      </c>
      <c r="H24" s="2">
        <v>0</v>
      </c>
      <c r="I24" s="61">
        <v>0</v>
      </c>
      <c r="J24" s="2">
        <v>0</v>
      </c>
      <c r="K24" s="61">
        <v>0</v>
      </c>
      <c r="L24" s="2">
        <v>0</v>
      </c>
      <c r="M24" s="61">
        <v>0</v>
      </c>
      <c r="N24" s="2">
        <v>0</v>
      </c>
      <c r="O24" s="61">
        <v>0</v>
      </c>
      <c r="P24" s="2">
        <v>0</v>
      </c>
      <c r="Q24" s="61">
        <v>0</v>
      </c>
      <c r="R24" s="2">
        <v>0</v>
      </c>
      <c r="S24" s="61">
        <v>0</v>
      </c>
      <c r="T24" s="2">
        <v>0</v>
      </c>
      <c r="U24" s="61">
        <v>0</v>
      </c>
    </row>
    <row r="25" spans="1:21">
      <c r="A25" s="2">
        <v>7</v>
      </c>
      <c r="B25" s="2" t="s">
        <v>29</v>
      </c>
      <c r="C25" s="117">
        <v>16.5</v>
      </c>
      <c r="D25" s="2">
        <v>0</v>
      </c>
      <c r="E25" s="61">
        <v>0</v>
      </c>
      <c r="F25" s="2">
        <v>0</v>
      </c>
      <c r="G25" s="61">
        <v>0</v>
      </c>
      <c r="H25" s="2">
        <v>0</v>
      </c>
      <c r="I25" s="61">
        <v>0</v>
      </c>
      <c r="J25" s="2">
        <v>0</v>
      </c>
      <c r="K25" s="61">
        <v>0</v>
      </c>
      <c r="L25" s="2">
        <v>0</v>
      </c>
      <c r="M25" s="61">
        <v>0</v>
      </c>
      <c r="N25" s="2">
        <v>0</v>
      </c>
      <c r="O25" s="61">
        <v>0</v>
      </c>
      <c r="P25" s="2">
        <v>0</v>
      </c>
      <c r="Q25" s="61">
        <v>0</v>
      </c>
      <c r="R25" s="2">
        <v>0</v>
      </c>
      <c r="S25" s="61">
        <v>0</v>
      </c>
      <c r="T25" s="2">
        <v>0</v>
      </c>
      <c r="U25" s="61">
        <v>0</v>
      </c>
    </row>
    <row r="26" spans="1:21">
      <c r="A26" s="2">
        <v>8</v>
      </c>
      <c r="B26" s="2" t="s">
        <v>30</v>
      </c>
      <c r="C26" s="117">
        <v>0</v>
      </c>
      <c r="D26" s="2">
        <v>0</v>
      </c>
      <c r="E26" s="61">
        <v>0</v>
      </c>
      <c r="F26" s="2">
        <v>0</v>
      </c>
      <c r="G26" s="61">
        <v>0</v>
      </c>
      <c r="H26" s="2">
        <v>0</v>
      </c>
      <c r="I26" s="61">
        <v>0</v>
      </c>
      <c r="J26" s="2">
        <v>0</v>
      </c>
      <c r="K26" s="61">
        <v>0</v>
      </c>
      <c r="L26" s="2">
        <v>0</v>
      </c>
      <c r="M26" s="61">
        <v>0</v>
      </c>
      <c r="N26" s="2">
        <v>0</v>
      </c>
      <c r="O26" s="61">
        <v>0</v>
      </c>
      <c r="P26" s="2">
        <v>0</v>
      </c>
      <c r="Q26" s="61">
        <v>0</v>
      </c>
      <c r="R26" s="2">
        <v>0</v>
      </c>
      <c r="S26" s="61">
        <v>0</v>
      </c>
      <c r="T26" s="2">
        <v>0</v>
      </c>
      <c r="U26" s="61">
        <v>0</v>
      </c>
    </row>
    <row r="27" spans="1:21">
      <c r="A27" s="3" t="s">
        <v>31</v>
      </c>
      <c r="B27" s="3" t="s">
        <v>23</v>
      </c>
      <c r="C27" s="119">
        <f>SUM(C19:C26)</f>
        <v>322.19</v>
      </c>
      <c r="D27" s="3">
        <v>1</v>
      </c>
      <c r="E27" s="62">
        <v>1.76</v>
      </c>
      <c r="F27" s="3">
        <v>79</v>
      </c>
      <c r="G27" s="62">
        <v>70.2</v>
      </c>
      <c r="H27" s="3">
        <v>73</v>
      </c>
      <c r="I27" s="62">
        <v>0</v>
      </c>
      <c r="J27" s="3">
        <v>0</v>
      </c>
      <c r="K27" s="62">
        <v>0</v>
      </c>
      <c r="L27" s="3">
        <v>0</v>
      </c>
      <c r="M27" s="62">
        <v>0</v>
      </c>
      <c r="N27" s="3">
        <v>0</v>
      </c>
      <c r="O27" s="62">
        <v>0</v>
      </c>
      <c r="P27" s="3">
        <v>0</v>
      </c>
      <c r="Q27" s="62">
        <v>0</v>
      </c>
      <c r="R27" s="3">
        <v>0</v>
      </c>
      <c r="S27" s="62">
        <v>0</v>
      </c>
      <c r="T27" s="3">
        <v>0</v>
      </c>
      <c r="U27" s="62">
        <v>0</v>
      </c>
    </row>
    <row r="28" spans="1:21">
      <c r="A28" s="2">
        <v>1</v>
      </c>
      <c r="B28" s="2" t="s">
        <v>32</v>
      </c>
      <c r="C28" s="122">
        <v>0</v>
      </c>
      <c r="D28" s="2">
        <v>99</v>
      </c>
      <c r="E28" s="61">
        <v>74.099999999999994</v>
      </c>
      <c r="F28" s="2">
        <v>3069</v>
      </c>
      <c r="G28" s="61">
        <v>2498.77</v>
      </c>
      <c r="H28" s="2">
        <v>3069</v>
      </c>
      <c r="I28" s="61">
        <v>3069</v>
      </c>
      <c r="J28" s="2">
        <v>0</v>
      </c>
      <c r="K28" s="61">
        <v>0</v>
      </c>
      <c r="L28" s="2">
        <v>0</v>
      </c>
      <c r="M28" s="61">
        <v>0</v>
      </c>
      <c r="N28" s="2">
        <v>0</v>
      </c>
      <c r="O28" s="61">
        <v>0</v>
      </c>
      <c r="P28" s="2">
        <v>0</v>
      </c>
      <c r="Q28" s="61">
        <v>0</v>
      </c>
      <c r="R28" s="2">
        <v>0</v>
      </c>
      <c r="S28" s="61">
        <v>0</v>
      </c>
      <c r="T28" s="2">
        <v>0</v>
      </c>
      <c r="U28" s="61">
        <v>0</v>
      </c>
    </row>
    <row r="29" spans="1:21">
      <c r="A29" s="3" t="s">
        <v>33</v>
      </c>
      <c r="B29" s="3" t="s">
        <v>23</v>
      </c>
      <c r="C29" s="119">
        <f>C28</f>
        <v>0</v>
      </c>
      <c r="D29" s="3">
        <v>99</v>
      </c>
      <c r="E29" s="62">
        <v>74.099999999999994</v>
      </c>
      <c r="F29" s="3">
        <v>3069</v>
      </c>
      <c r="G29" s="62">
        <v>2498.77</v>
      </c>
      <c r="H29" s="3">
        <v>3069</v>
      </c>
      <c r="I29" s="62">
        <v>3069</v>
      </c>
      <c r="J29" s="3">
        <v>0</v>
      </c>
      <c r="K29" s="62">
        <v>0</v>
      </c>
      <c r="L29" s="3">
        <v>0</v>
      </c>
      <c r="M29" s="62">
        <v>0</v>
      </c>
      <c r="N29" s="3">
        <v>0</v>
      </c>
      <c r="O29" s="62">
        <v>0</v>
      </c>
      <c r="P29" s="3">
        <v>0</v>
      </c>
      <c r="Q29" s="62">
        <v>0</v>
      </c>
      <c r="R29" s="3">
        <v>0</v>
      </c>
      <c r="S29" s="62">
        <v>0</v>
      </c>
      <c r="T29" s="3">
        <v>0</v>
      </c>
      <c r="U29" s="62">
        <v>0</v>
      </c>
    </row>
    <row r="30" spans="1:21">
      <c r="A30" s="2">
        <v>1</v>
      </c>
      <c r="B30" s="2" t="s">
        <v>34</v>
      </c>
      <c r="C30" s="122">
        <v>0</v>
      </c>
      <c r="D30" s="2">
        <v>29</v>
      </c>
      <c r="E30" s="61">
        <v>29.15</v>
      </c>
      <c r="F30" s="2">
        <v>659</v>
      </c>
      <c r="G30" s="61">
        <v>480.41</v>
      </c>
      <c r="H30" s="2">
        <v>0</v>
      </c>
      <c r="I30" s="61">
        <v>0</v>
      </c>
      <c r="J30" s="2">
        <v>0</v>
      </c>
      <c r="K30" s="61">
        <v>0</v>
      </c>
      <c r="L30" s="2">
        <v>0</v>
      </c>
      <c r="M30" s="61">
        <v>0</v>
      </c>
      <c r="N30" s="2">
        <v>0</v>
      </c>
      <c r="O30" s="61">
        <v>0</v>
      </c>
      <c r="P30" s="2">
        <v>0</v>
      </c>
      <c r="Q30" s="61">
        <v>0</v>
      </c>
      <c r="R30" s="2">
        <v>0</v>
      </c>
      <c r="S30" s="61">
        <v>0</v>
      </c>
      <c r="T30" s="2">
        <v>0</v>
      </c>
      <c r="U30" s="61">
        <v>0</v>
      </c>
    </row>
    <row r="31" spans="1:21">
      <c r="A31" s="3" t="s">
        <v>35</v>
      </c>
      <c r="B31" s="3" t="s">
        <v>23</v>
      </c>
      <c r="C31" s="119">
        <f>C18+C27+C29+C30</f>
        <v>4256.3099999999995</v>
      </c>
      <c r="D31" s="3">
        <v>1053</v>
      </c>
      <c r="E31" s="62">
        <v>886.07</v>
      </c>
      <c r="F31" s="3">
        <v>15014</v>
      </c>
      <c r="G31" s="62">
        <v>9760.19</v>
      </c>
      <c r="H31" s="3">
        <v>7528</v>
      </c>
      <c r="I31" s="62">
        <v>6420</v>
      </c>
      <c r="J31" s="3">
        <v>1</v>
      </c>
      <c r="K31" s="62">
        <v>0.92</v>
      </c>
      <c r="L31" s="3">
        <v>59</v>
      </c>
      <c r="M31" s="62">
        <v>41</v>
      </c>
      <c r="N31" s="3">
        <v>0</v>
      </c>
      <c r="O31" s="62">
        <v>0</v>
      </c>
      <c r="P31" s="3">
        <v>0</v>
      </c>
      <c r="Q31" s="62">
        <v>0</v>
      </c>
      <c r="R31" s="3">
        <v>2</v>
      </c>
      <c r="S31" s="62">
        <v>0.86</v>
      </c>
      <c r="T31" s="3">
        <v>0</v>
      </c>
      <c r="U31" s="62">
        <v>0</v>
      </c>
    </row>
  </sheetData>
  <mergeCells count="15">
    <mergeCell ref="A1:U1"/>
    <mergeCell ref="T4:U4"/>
    <mergeCell ref="A4:A5"/>
    <mergeCell ref="B4:B5"/>
    <mergeCell ref="A2:U2"/>
    <mergeCell ref="A3:U3"/>
    <mergeCell ref="D4:E4"/>
    <mergeCell ref="F4:G4"/>
    <mergeCell ref="H4:I4"/>
    <mergeCell ref="J4:K4"/>
    <mergeCell ref="L4:M4"/>
    <mergeCell ref="N4:O4"/>
    <mergeCell ref="P4:Q4"/>
    <mergeCell ref="R4:S4"/>
    <mergeCell ref="C4:C5"/>
  </mergeCells>
  <pageMargins left="0.51" right="0.25" top="0.75" bottom="0.75" header="0.3" footer="0.3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cols>
    <col min="2" max="2" width="10.85546875" customWidth="1"/>
    <col min="3" max="3" width="11.5703125" bestFit="1" customWidth="1"/>
    <col min="4" max="4" width="14.85546875" customWidth="1"/>
    <col min="5" max="5" width="15.7109375" customWidth="1"/>
    <col min="6" max="6" width="16.42578125" bestFit="1" customWidth="1"/>
    <col min="7" max="7" width="13.42578125" customWidth="1"/>
  </cols>
  <sheetData>
    <row r="1" spans="1:7" s="103" customFormat="1" ht="20.25" customHeight="1">
      <c r="A1" s="485">
        <v>32</v>
      </c>
      <c r="B1" s="486"/>
      <c r="C1" s="486"/>
      <c r="D1" s="486"/>
      <c r="E1" s="486"/>
      <c r="F1" s="486"/>
      <c r="G1" s="487"/>
    </row>
    <row r="2" spans="1:7" ht="51" customHeight="1">
      <c r="A2" s="515" t="s">
        <v>349</v>
      </c>
      <c r="B2" s="516"/>
      <c r="C2" s="516"/>
      <c r="D2" s="516"/>
      <c r="E2" s="516"/>
      <c r="F2" s="516"/>
      <c r="G2" s="517"/>
    </row>
    <row r="3" spans="1:7" ht="45">
      <c r="A3" s="166" t="s">
        <v>0</v>
      </c>
      <c r="B3" s="166" t="s">
        <v>1</v>
      </c>
      <c r="C3" s="166" t="s">
        <v>350</v>
      </c>
      <c r="D3" s="166" t="s">
        <v>351</v>
      </c>
      <c r="E3" s="166" t="s">
        <v>352</v>
      </c>
      <c r="F3" s="166" t="s">
        <v>353</v>
      </c>
      <c r="G3" s="166" t="s">
        <v>354</v>
      </c>
    </row>
    <row r="4" spans="1:7">
      <c r="A4" s="2">
        <v>1</v>
      </c>
      <c r="B4" s="2" t="s">
        <v>10</v>
      </c>
      <c r="C4" s="2">
        <v>0</v>
      </c>
      <c r="D4" s="2">
        <v>720</v>
      </c>
      <c r="E4" s="2">
        <v>84</v>
      </c>
      <c r="F4" s="2">
        <v>1015</v>
      </c>
      <c r="G4" s="2">
        <v>0</v>
      </c>
    </row>
    <row r="5" spans="1:7">
      <c r="A5" s="2">
        <v>2</v>
      </c>
      <c r="B5" s="2" t="s">
        <v>11</v>
      </c>
      <c r="C5" s="2">
        <v>0</v>
      </c>
      <c r="D5" s="2">
        <v>1536</v>
      </c>
      <c r="E5" s="2">
        <v>540</v>
      </c>
      <c r="F5" s="2">
        <v>9445</v>
      </c>
      <c r="G5" s="2">
        <v>318</v>
      </c>
    </row>
    <row r="6" spans="1:7">
      <c r="A6" s="2">
        <v>3</v>
      </c>
      <c r="B6" s="2" t="s">
        <v>12</v>
      </c>
      <c r="C6" s="2">
        <v>2</v>
      </c>
      <c r="D6" s="2">
        <v>321</v>
      </c>
      <c r="E6" s="2">
        <v>157</v>
      </c>
      <c r="F6" s="2">
        <v>589</v>
      </c>
      <c r="G6" s="2">
        <v>0</v>
      </c>
    </row>
    <row r="7" spans="1:7">
      <c r="A7" s="2">
        <v>4</v>
      </c>
      <c r="B7" s="2" t="s">
        <v>13</v>
      </c>
      <c r="C7" s="2">
        <v>0</v>
      </c>
      <c r="D7" s="2">
        <v>1608</v>
      </c>
      <c r="E7" s="2">
        <v>639</v>
      </c>
      <c r="F7" s="2">
        <v>6868</v>
      </c>
      <c r="G7" s="2">
        <v>96</v>
      </c>
    </row>
    <row r="8" spans="1:7">
      <c r="A8" s="2">
        <v>5</v>
      </c>
      <c r="B8" s="2" t="s">
        <v>14</v>
      </c>
      <c r="C8" s="2">
        <v>344</v>
      </c>
      <c r="D8" s="2">
        <v>1840</v>
      </c>
      <c r="E8" s="2">
        <v>0</v>
      </c>
      <c r="F8" s="2">
        <v>6542</v>
      </c>
      <c r="G8" s="2">
        <v>711</v>
      </c>
    </row>
    <row r="9" spans="1:7">
      <c r="A9" s="2">
        <v>6</v>
      </c>
      <c r="B9" s="2" t="s">
        <v>15</v>
      </c>
      <c r="C9" s="2">
        <v>0</v>
      </c>
      <c r="D9" s="2">
        <v>1260</v>
      </c>
      <c r="E9" s="2">
        <v>1090</v>
      </c>
      <c r="F9" s="2">
        <v>2946</v>
      </c>
      <c r="G9" s="2">
        <v>9</v>
      </c>
    </row>
    <row r="10" spans="1:7">
      <c r="A10" s="2">
        <v>7</v>
      </c>
      <c r="B10" s="2" t="s">
        <v>16</v>
      </c>
      <c r="C10" s="2">
        <v>0</v>
      </c>
      <c r="D10" s="2">
        <v>289</v>
      </c>
      <c r="E10" s="2">
        <v>87</v>
      </c>
      <c r="F10" s="2">
        <v>2012</v>
      </c>
      <c r="G10" s="2">
        <v>10</v>
      </c>
    </row>
    <row r="11" spans="1:7">
      <c r="A11" s="2">
        <v>8</v>
      </c>
      <c r="B11" s="2" t="s">
        <v>17</v>
      </c>
      <c r="C11" s="2">
        <v>0</v>
      </c>
      <c r="D11" s="2">
        <v>1022</v>
      </c>
      <c r="E11" s="2">
        <v>577</v>
      </c>
      <c r="F11" s="2">
        <v>960</v>
      </c>
      <c r="G11" s="2">
        <v>0</v>
      </c>
    </row>
    <row r="12" spans="1:7">
      <c r="A12" s="2">
        <v>9</v>
      </c>
      <c r="B12" s="2" t="s">
        <v>18</v>
      </c>
      <c r="C12" s="2">
        <v>0</v>
      </c>
      <c r="D12" s="2">
        <v>30</v>
      </c>
      <c r="E12" s="2">
        <v>0</v>
      </c>
      <c r="F12" s="2">
        <v>13</v>
      </c>
      <c r="G12" s="2">
        <v>0</v>
      </c>
    </row>
    <row r="13" spans="1:7">
      <c r="A13" s="2">
        <v>10</v>
      </c>
      <c r="B13" s="2" t="s">
        <v>19</v>
      </c>
      <c r="C13" s="2">
        <v>11</v>
      </c>
      <c r="D13" s="2">
        <v>20016</v>
      </c>
      <c r="E13" s="2">
        <v>1231</v>
      </c>
      <c r="F13" s="2">
        <v>263511</v>
      </c>
      <c r="G13" s="2">
        <v>2961</v>
      </c>
    </row>
    <row r="14" spans="1:7">
      <c r="A14" s="2">
        <v>11</v>
      </c>
      <c r="B14" s="2" t="s">
        <v>20</v>
      </c>
      <c r="C14" s="2">
        <v>0</v>
      </c>
      <c r="D14" s="2">
        <v>150</v>
      </c>
      <c r="E14" s="2">
        <v>0</v>
      </c>
      <c r="F14" s="2">
        <v>0</v>
      </c>
      <c r="G14" s="2">
        <v>62</v>
      </c>
    </row>
    <row r="15" spans="1:7">
      <c r="A15" s="2">
        <v>12</v>
      </c>
      <c r="B15" s="2" t="s">
        <v>21</v>
      </c>
      <c r="C15" s="2">
        <v>0</v>
      </c>
      <c r="D15" s="2">
        <v>101</v>
      </c>
      <c r="E15" s="2">
        <v>2</v>
      </c>
      <c r="F15" s="2">
        <v>1485</v>
      </c>
      <c r="G15" s="2">
        <v>32</v>
      </c>
    </row>
    <row r="16" spans="1:7">
      <c r="A16" s="3" t="s">
        <v>22</v>
      </c>
      <c r="B16" s="3" t="s">
        <v>23</v>
      </c>
      <c r="C16" s="3">
        <f>SUM(C4:C15)</f>
        <v>357</v>
      </c>
      <c r="D16" s="3">
        <f t="shared" ref="D16:G16" si="0">SUM(D4:D15)</f>
        <v>28893</v>
      </c>
      <c r="E16" s="3">
        <f t="shared" si="0"/>
        <v>4407</v>
      </c>
      <c r="F16" s="3">
        <f t="shared" si="0"/>
        <v>295386</v>
      </c>
      <c r="G16" s="3">
        <f t="shared" si="0"/>
        <v>4199</v>
      </c>
    </row>
    <row r="17" spans="1:7">
      <c r="A17" s="2">
        <v>1</v>
      </c>
      <c r="B17" s="2" t="s">
        <v>24</v>
      </c>
      <c r="C17" s="2">
        <v>0</v>
      </c>
      <c r="D17" s="2">
        <v>1213</v>
      </c>
      <c r="E17" s="2">
        <v>0</v>
      </c>
      <c r="F17" s="2">
        <v>6568</v>
      </c>
      <c r="G17" s="2">
        <v>0</v>
      </c>
    </row>
    <row r="18" spans="1:7">
      <c r="A18" s="2">
        <v>2</v>
      </c>
      <c r="B18" s="2" t="s">
        <v>53</v>
      </c>
      <c r="C18" s="2">
        <v>0</v>
      </c>
      <c r="D18" s="2">
        <v>0</v>
      </c>
      <c r="E18" s="2">
        <v>874</v>
      </c>
      <c r="F18" s="2">
        <v>9</v>
      </c>
      <c r="G18" s="2">
        <v>0</v>
      </c>
    </row>
    <row r="19" spans="1:7">
      <c r="A19" s="2">
        <v>3</v>
      </c>
      <c r="B19" s="2" t="s">
        <v>25</v>
      </c>
      <c r="C19" s="2">
        <v>0</v>
      </c>
      <c r="D19" s="2">
        <v>543</v>
      </c>
      <c r="E19" s="2">
        <v>543</v>
      </c>
      <c r="F19" s="2">
        <v>5262</v>
      </c>
      <c r="G19" s="2">
        <v>0</v>
      </c>
    </row>
    <row r="20" spans="1:7">
      <c r="A20" s="2">
        <v>4</v>
      </c>
      <c r="B20" s="2" t="s">
        <v>26</v>
      </c>
      <c r="C20" s="2">
        <v>0</v>
      </c>
      <c r="D20" s="2">
        <v>234</v>
      </c>
      <c r="E20" s="2">
        <v>0</v>
      </c>
      <c r="F20" s="2">
        <v>6090</v>
      </c>
      <c r="G20" s="2">
        <v>0</v>
      </c>
    </row>
    <row r="21" spans="1:7">
      <c r="A21" s="2">
        <v>5</v>
      </c>
      <c r="B21" s="2" t="s">
        <v>27</v>
      </c>
      <c r="C21" s="2">
        <v>1</v>
      </c>
      <c r="D21" s="2">
        <v>565</v>
      </c>
      <c r="E21" s="2">
        <v>123</v>
      </c>
      <c r="F21" s="2">
        <v>1411</v>
      </c>
      <c r="G21" s="2">
        <v>73</v>
      </c>
    </row>
    <row r="22" spans="1:7">
      <c r="A22" s="2">
        <v>6</v>
      </c>
      <c r="B22" s="2" t="s">
        <v>28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>
      <c r="A23" s="2">
        <v>7</v>
      </c>
      <c r="B23" s="2" t="s">
        <v>29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>
      <c r="A24" s="2">
        <v>8</v>
      </c>
      <c r="B24" s="2" t="s">
        <v>30</v>
      </c>
      <c r="C24" s="2">
        <v>0</v>
      </c>
      <c r="D24" s="2">
        <v>10</v>
      </c>
      <c r="E24" s="2">
        <v>0</v>
      </c>
      <c r="F24" s="2">
        <v>0</v>
      </c>
      <c r="G24" s="2">
        <v>0</v>
      </c>
    </row>
    <row r="25" spans="1:7">
      <c r="A25" s="3" t="s">
        <v>31</v>
      </c>
      <c r="B25" s="3" t="s">
        <v>23</v>
      </c>
      <c r="C25" s="3">
        <f>SUM(C17:C24)</f>
        <v>1</v>
      </c>
      <c r="D25" s="3">
        <f t="shared" ref="D25:G25" si="1">SUM(D17:D24)</f>
        <v>2565</v>
      </c>
      <c r="E25" s="3">
        <f t="shared" si="1"/>
        <v>1540</v>
      </c>
      <c r="F25" s="3">
        <f t="shared" si="1"/>
        <v>19340</v>
      </c>
      <c r="G25" s="3">
        <f t="shared" si="1"/>
        <v>73</v>
      </c>
    </row>
    <row r="26" spans="1:7">
      <c r="A26" s="2">
        <v>1</v>
      </c>
      <c r="B26" s="2" t="s">
        <v>32</v>
      </c>
      <c r="C26" s="2">
        <v>51</v>
      </c>
      <c r="D26" s="2">
        <v>13815</v>
      </c>
      <c r="E26" s="2">
        <v>13815</v>
      </c>
      <c r="F26" s="2">
        <v>0</v>
      </c>
      <c r="G26" s="2">
        <v>1514</v>
      </c>
    </row>
    <row r="27" spans="1:7">
      <c r="A27" s="3" t="s">
        <v>33</v>
      </c>
      <c r="B27" s="3" t="s">
        <v>23</v>
      </c>
      <c r="C27" s="3">
        <f>C26</f>
        <v>51</v>
      </c>
      <c r="D27" s="3">
        <f t="shared" ref="D27:G27" si="2">D26</f>
        <v>13815</v>
      </c>
      <c r="E27" s="3">
        <f t="shared" si="2"/>
        <v>13815</v>
      </c>
      <c r="F27" s="3">
        <f t="shared" si="2"/>
        <v>0</v>
      </c>
      <c r="G27" s="3">
        <f t="shared" si="2"/>
        <v>1514</v>
      </c>
    </row>
    <row r="28" spans="1:7">
      <c r="A28" s="2">
        <v>1</v>
      </c>
      <c r="B28" s="2" t="s">
        <v>34</v>
      </c>
      <c r="C28" s="2">
        <v>0</v>
      </c>
      <c r="D28" s="2">
        <v>8513</v>
      </c>
      <c r="E28" s="2">
        <v>0</v>
      </c>
      <c r="F28" s="2">
        <v>104874</v>
      </c>
      <c r="G28" s="2">
        <v>816</v>
      </c>
    </row>
    <row r="29" spans="1:7">
      <c r="A29" s="3" t="s">
        <v>35</v>
      </c>
      <c r="B29" s="3" t="s">
        <v>23</v>
      </c>
      <c r="C29" s="3">
        <f>C16+C25+C27+C28</f>
        <v>409</v>
      </c>
      <c r="D29" s="3">
        <f t="shared" ref="D29:G29" si="3">D16+D25+D27+D28</f>
        <v>53786</v>
      </c>
      <c r="E29" s="3">
        <f t="shared" si="3"/>
        <v>19762</v>
      </c>
      <c r="F29" s="3">
        <f t="shared" si="3"/>
        <v>419600</v>
      </c>
      <c r="G29" s="3">
        <f t="shared" si="3"/>
        <v>6602</v>
      </c>
    </row>
  </sheetData>
  <mergeCells count="2">
    <mergeCell ref="A2:G2"/>
    <mergeCell ref="A1:G1"/>
  </mergeCells>
  <printOptions gridLines="1"/>
  <pageMargins left="0.7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30"/>
  <sheetViews>
    <sheetView topLeftCell="A4" workbookViewId="0">
      <selection sqref="A1:F30"/>
    </sheetView>
  </sheetViews>
  <sheetFormatPr defaultRowHeight="15"/>
  <cols>
    <col min="1" max="1" width="8.5703125" customWidth="1"/>
    <col min="2" max="2" width="13" customWidth="1"/>
    <col min="3" max="3" width="17.7109375" customWidth="1"/>
    <col min="4" max="4" width="17.42578125" style="54" customWidth="1"/>
    <col min="5" max="5" width="19.28515625" customWidth="1"/>
    <col min="6" max="6" width="15.7109375" style="54" customWidth="1"/>
  </cols>
  <sheetData>
    <row r="1" spans="1:6" s="103" customFormat="1" ht="21">
      <c r="A1" s="426">
        <v>33</v>
      </c>
      <c r="B1" s="427"/>
      <c r="C1" s="427"/>
      <c r="D1" s="427"/>
      <c r="E1" s="427"/>
      <c r="F1" s="428"/>
    </row>
    <row r="2" spans="1:6" ht="47.25" customHeight="1">
      <c r="A2" s="420" t="s">
        <v>67</v>
      </c>
      <c r="B2" s="518"/>
      <c r="C2" s="518"/>
      <c r="D2" s="518"/>
      <c r="E2" s="518"/>
      <c r="F2" s="519"/>
    </row>
    <row r="3" spans="1:6" ht="18.75" customHeight="1">
      <c r="A3" s="423" t="s">
        <v>52</v>
      </c>
      <c r="B3" s="424"/>
      <c r="C3" s="424"/>
      <c r="D3" s="424"/>
      <c r="E3" s="424"/>
      <c r="F3" s="425"/>
    </row>
    <row r="4" spans="1:6" ht="39.75" customHeight="1">
      <c r="A4" s="166" t="s">
        <v>0</v>
      </c>
      <c r="B4" s="166" t="s">
        <v>1</v>
      </c>
      <c r="C4" s="166" t="s">
        <v>526</v>
      </c>
      <c r="D4" s="80" t="s">
        <v>68</v>
      </c>
      <c r="E4" s="166" t="s">
        <v>525</v>
      </c>
      <c r="F4" s="80" t="s">
        <v>524</v>
      </c>
    </row>
    <row r="5" spans="1:6">
      <c r="A5" s="2">
        <v>1</v>
      </c>
      <c r="B5" s="2" t="s">
        <v>10</v>
      </c>
      <c r="C5" s="2">
        <v>9</v>
      </c>
      <c r="D5" s="61">
        <v>17</v>
      </c>
      <c r="E5" s="2">
        <v>9</v>
      </c>
      <c r="F5" s="61">
        <v>17</v>
      </c>
    </row>
    <row r="6" spans="1:6">
      <c r="A6" s="2">
        <v>2</v>
      </c>
      <c r="B6" s="2" t="s">
        <v>11</v>
      </c>
      <c r="C6" s="2">
        <v>0</v>
      </c>
      <c r="D6" s="61">
        <v>0</v>
      </c>
      <c r="E6" s="2">
        <v>0</v>
      </c>
      <c r="F6" s="61">
        <v>0</v>
      </c>
    </row>
    <row r="7" spans="1:6">
      <c r="A7" s="2">
        <v>3</v>
      </c>
      <c r="B7" s="2" t="s">
        <v>12</v>
      </c>
      <c r="C7" s="2">
        <v>0</v>
      </c>
      <c r="D7" s="61">
        <v>0</v>
      </c>
      <c r="E7" s="2">
        <v>0</v>
      </c>
      <c r="F7" s="61">
        <v>0</v>
      </c>
    </row>
    <row r="8" spans="1:6">
      <c r="A8" s="2">
        <v>4</v>
      </c>
      <c r="B8" s="2" t="s">
        <v>13</v>
      </c>
      <c r="C8" s="2">
        <v>7</v>
      </c>
      <c r="D8" s="61">
        <v>24.81</v>
      </c>
      <c r="E8" s="2">
        <v>1</v>
      </c>
      <c r="F8" s="61">
        <v>0.16</v>
      </c>
    </row>
    <row r="9" spans="1:6">
      <c r="A9" s="2">
        <v>5</v>
      </c>
      <c r="B9" s="2" t="s">
        <v>14</v>
      </c>
      <c r="C9" s="2">
        <v>21</v>
      </c>
      <c r="D9" s="61">
        <v>8.4499999999999993</v>
      </c>
      <c r="E9" s="2">
        <v>4</v>
      </c>
      <c r="F9" s="61">
        <v>5</v>
      </c>
    </row>
    <row r="10" spans="1:6">
      <c r="A10" s="2">
        <v>6</v>
      </c>
      <c r="B10" s="2" t="s">
        <v>15</v>
      </c>
      <c r="C10" s="2">
        <v>1</v>
      </c>
      <c r="D10" s="61">
        <v>2.52</v>
      </c>
      <c r="E10" s="2">
        <v>1</v>
      </c>
      <c r="F10" s="61">
        <v>2.52</v>
      </c>
    </row>
    <row r="11" spans="1:6">
      <c r="A11" s="2">
        <v>7</v>
      </c>
      <c r="B11" s="2" t="s">
        <v>16</v>
      </c>
      <c r="C11" s="2">
        <v>0</v>
      </c>
      <c r="D11" s="61">
        <v>0</v>
      </c>
      <c r="E11" s="2">
        <v>0</v>
      </c>
      <c r="F11" s="61">
        <v>0</v>
      </c>
    </row>
    <row r="12" spans="1:6">
      <c r="A12" s="2">
        <v>8</v>
      </c>
      <c r="B12" s="2" t="s">
        <v>17</v>
      </c>
      <c r="C12" s="2">
        <v>0</v>
      </c>
      <c r="D12" s="61">
        <v>0</v>
      </c>
      <c r="E12" s="2">
        <v>0</v>
      </c>
      <c r="F12" s="61">
        <v>0</v>
      </c>
    </row>
    <row r="13" spans="1:6">
      <c r="A13" s="2">
        <v>9</v>
      </c>
      <c r="B13" s="2" t="s">
        <v>18</v>
      </c>
      <c r="C13" s="2">
        <v>0</v>
      </c>
      <c r="D13" s="61">
        <v>0</v>
      </c>
      <c r="E13" s="2">
        <v>0</v>
      </c>
      <c r="F13" s="61">
        <v>0</v>
      </c>
    </row>
    <row r="14" spans="1:6">
      <c r="A14" s="2">
        <v>10</v>
      </c>
      <c r="B14" s="2" t="s">
        <v>19</v>
      </c>
      <c r="C14" s="2">
        <v>19</v>
      </c>
      <c r="D14" s="61">
        <v>39.25</v>
      </c>
      <c r="E14" s="2">
        <v>18</v>
      </c>
      <c r="F14" s="61">
        <v>36.25</v>
      </c>
    </row>
    <row r="15" spans="1:6">
      <c r="A15" s="2">
        <v>11</v>
      </c>
      <c r="B15" s="2" t="s">
        <v>20</v>
      </c>
      <c r="C15" s="2">
        <v>0</v>
      </c>
      <c r="D15" s="61">
        <v>0</v>
      </c>
      <c r="E15" s="2">
        <v>0</v>
      </c>
      <c r="F15" s="61">
        <v>0</v>
      </c>
    </row>
    <row r="16" spans="1:6">
      <c r="A16" s="2">
        <v>12</v>
      </c>
      <c r="B16" s="2" t="s">
        <v>21</v>
      </c>
      <c r="C16" s="2">
        <v>0</v>
      </c>
      <c r="D16" s="61">
        <v>0</v>
      </c>
      <c r="E16" s="2">
        <v>0</v>
      </c>
      <c r="F16" s="61">
        <v>0</v>
      </c>
    </row>
    <row r="17" spans="1:6">
      <c r="A17" s="3" t="s">
        <v>22</v>
      </c>
      <c r="B17" s="3" t="s">
        <v>23</v>
      </c>
      <c r="C17" s="3">
        <f>SUM(C5:C16)</f>
        <v>57</v>
      </c>
      <c r="D17" s="62">
        <f>SUM(D5:D16)</f>
        <v>92.03</v>
      </c>
      <c r="E17" s="3">
        <f>SUM(E5:E16)</f>
        <v>33</v>
      </c>
      <c r="F17" s="62">
        <f>SUM(F5:F16)</f>
        <v>60.93</v>
      </c>
    </row>
    <row r="18" spans="1:6">
      <c r="A18" s="2">
        <v>1</v>
      </c>
      <c r="B18" s="2" t="s">
        <v>24</v>
      </c>
      <c r="C18" s="2">
        <v>0</v>
      </c>
      <c r="D18" s="61">
        <v>0</v>
      </c>
      <c r="E18" s="2">
        <v>0</v>
      </c>
      <c r="F18" s="61">
        <v>0</v>
      </c>
    </row>
    <row r="19" spans="1:6">
      <c r="A19" s="2">
        <v>2</v>
      </c>
      <c r="B19" s="2" t="s">
        <v>53</v>
      </c>
      <c r="C19" s="2">
        <v>0</v>
      </c>
      <c r="D19" s="61">
        <v>0</v>
      </c>
      <c r="E19" s="2">
        <v>0</v>
      </c>
      <c r="F19" s="61">
        <v>0</v>
      </c>
    </row>
    <row r="20" spans="1:6">
      <c r="A20" s="2">
        <v>3</v>
      </c>
      <c r="B20" s="2" t="s">
        <v>25</v>
      </c>
      <c r="C20" s="2">
        <v>2</v>
      </c>
      <c r="D20" s="61">
        <v>0.96</v>
      </c>
      <c r="E20" s="2">
        <v>0</v>
      </c>
      <c r="F20" s="61">
        <v>0</v>
      </c>
    </row>
    <row r="21" spans="1:6">
      <c r="A21" s="2">
        <v>4</v>
      </c>
      <c r="B21" s="2" t="s">
        <v>26</v>
      </c>
      <c r="C21" s="2">
        <v>0</v>
      </c>
      <c r="D21" s="61">
        <v>0</v>
      </c>
      <c r="E21" s="2">
        <v>0</v>
      </c>
      <c r="F21" s="61">
        <v>0</v>
      </c>
    </row>
    <row r="22" spans="1:6">
      <c r="A22" s="2">
        <v>5</v>
      </c>
      <c r="B22" s="2" t="s">
        <v>27</v>
      </c>
      <c r="C22" s="2">
        <v>0</v>
      </c>
      <c r="D22" s="61">
        <v>0</v>
      </c>
      <c r="E22" s="2">
        <v>0</v>
      </c>
      <c r="F22" s="61">
        <v>0</v>
      </c>
    </row>
    <row r="23" spans="1:6">
      <c r="A23" s="2">
        <v>6</v>
      </c>
      <c r="B23" s="2" t="s">
        <v>28</v>
      </c>
      <c r="C23" s="2">
        <v>0</v>
      </c>
      <c r="D23" s="61">
        <v>0</v>
      </c>
      <c r="E23" s="2">
        <v>0</v>
      </c>
      <c r="F23" s="61">
        <v>0</v>
      </c>
    </row>
    <row r="24" spans="1:6">
      <c r="A24" s="2">
        <v>7</v>
      </c>
      <c r="B24" s="2" t="s">
        <v>29</v>
      </c>
      <c r="C24" s="2">
        <v>0</v>
      </c>
      <c r="D24" s="61">
        <v>0</v>
      </c>
      <c r="E24" s="2">
        <v>0</v>
      </c>
      <c r="F24" s="61">
        <v>0</v>
      </c>
    </row>
    <row r="25" spans="1:6">
      <c r="A25" s="2">
        <v>8</v>
      </c>
      <c r="B25" s="2" t="s">
        <v>30</v>
      </c>
      <c r="C25" s="2">
        <v>0</v>
      </c>
      <c r="D25" s="61">
        <v>0</v>
      </c>
      <c r="E25" s="2">
        <v>0</v>
      </c>
      <c r="F25" s="61">
        <v>0</v>
      </c>
    </row>
    <row r="26" spans="1:6">
      <c r="A26" s="3" t="s">
        <v>31</v>
      </c>
      <c r="B26" s="3" t="s">
        <v>23</v>
      </c>
      <c r="C26" s="3">
        <f>SUM(C18:C25)</f>
        <v>2</v>
      </c>
      <c r="D26" s="62">
        <f>SUM(D18:D25)</f>
        <v>0.96</v>
      </c>
      <c r="E26" s="3">
        <f>SUM(E18:E25)</f>
        <v>0</v>
      </c>
      <c r="F26" s="62">
        <f>SUM(F18:F25)</f>
        <v>0</v>
      </c>
    </row>
    <row r="27" spans="1:6">
      <c r="A27" s="2">
        <v>1</v>
      </c>
      <c r="B27" s="2" t="s">
        <v>32</v>
      </c>
      <c r="C27" s="2">
        <v>0</v>
      </c>
      <c r="D27" s="61">
        <v>0</v>
      </c>
      <c r="E27" s="2">
        <v>0</v>
      </c>
      <c r="F27" s="61">
        <v>0</v>
      </c>
    </row>
    <row r="28" spans="1:6">
      <c r="A28" s="3" t="s">
        <v>33</v>
      </c>
      <c r="B28" s="3" t="s">
        <v>23</v>
      </c>
      <c r="C28" s="3">
        <v>0</v>
      </c>
      <c r="D28" s="62">
        <v>0</v>
      </c>
      <c r="E28" s="3">
        <v>0</v>
      </c>
      <c r="F28" s="62">
        <v>0</v>
      </c>
    </row>
    <row r="29" spans="1:6">
      <c r="A29" s="2">
        <v>1</v>
      </c>
      <c r="B29" s="2" t="s">
        <v>34</v>
      </c>
      <c r="C29" s="2">
        <v>0</v>
      </c>
      <c r="D29" s="61">
        <v>0</v>
      </c>
      <c r="E29" s="2">
        <v>0</v>
      </c>
      <c r="F29" s="61">
        <v>0</v>
      </c>
    </row>
    <row r="30" spans="1:6">
      <c r="A30" s="3" t="s">
        <v>35</v>
      </c>
      <c r="B30" s="3" t="s">
        <v>23</v>
      </c>
      <c r="C30" s="3">
        <f>C17+C26+C28+C29</f>
        <v>59</v>
      </c>
      <c r="D30" s="62">
        <f t="shared" ref="D30:F30" si="0">D17+D26+D28+D29</f>
        <v>92.99</v>
      </c>
      <c r="E30" s="3">
        <f t="shared" si="0"/>
        <v>33</v>
      </c>
      <c r="F30" s="62">
        <f t="shared" si="0"/>
        <v>60.93</v>
      </c>
    </row>
  </sheetData>
  <mergeCells count="3">
    <mergeCell ref="A2:F2"/>
    <mergeCell ref="A3:F3"/>
    <mergeCell ref="A1:F1"/>
  </mergeCells>
  <pageMargins left="0.77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sqref="A1:R31"/>
    </sheetView>
  </sheetViews>
  <sheetFormatPr defaultRowHeight="15"/>
  <cols>
    <col min="1" max="1" width="7.28515625" bestFit="1" customWidth="1"/>
    <col min="2" max="2" width="7.42578125" bestFit="1" customWidth="1"/>
    <col min="3" max="3" width="6.140625" customWidth="1"/>
    <col min="4" max="4" width="7.42578125" style="54" customWidth="1"/>
    <col min="5" max="5" width="6.28515625" customWidth="1"/>
    <col min="6" max="6" width="6.5703125" style="54" bestFit="1" customWidth="1"/>
    <col min="7" max="7" width="7" customWidth="1"/>
    <col min="8" max="8" width="7.5703125" style="54" bestFit="1" customWidth="1"/>
    <col min="9" max="9" width="5.42578125" customWidth="1"/>
    <col min="10" max="10" width="7.7109375" style="54" customWidth="1"/>
    <col min="11" max="11" width="5.7109375" customWidth="1"/>
    <col min="12" max="12" width="7.5703125" style="54" bestFit="1" customWidth="1"/>
    <col min="13" max="13" width="5.42578125" customWidth="1"/>
    <col min="14" max="14" width="6.85546875" style="54" customWidth="1"/>
    <col min="15" max="15" width="6.140625" customWidth="1"/>
    <col min="16" max="16" width="8.5703125" style="54" bestFit="1" customWidth="1"/>
    <col min="17" max="17" width="6.140625" customWidth="1"/>
    <col min="18" max="18" width="8.28515625" style="54" customWidth="1"/>
  </cols>
  <sheetData>
    <row r="1" spans="1:18" ht="21">
      <c r="A1" s="426">
        <v>34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8"/>
    </row>
    <row r="2" spans="1:18" ht="57.75" customHeight="1">
      <c r="A2" s="420" t="s">
        <v>606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9"/>
    </row>
    <row r="3" spans="1:18" ht="23.25">
      <c r="A3" s="423" t="s">
        <v>52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</row>
    <row r="4" spans="1:18" ht="20.25" customHeight="1">
      <c r="A4" s="455" t="s">
        <v>0</v>
      </c>
      <c r="B4" s="455" t="s">
        <v>1</v>
      </c>
      <c r="C4" s="451" t="s">
        <v>538</v>
      </c>
      <c r="D4" s="521"/>
      <c r="E4" s="521"/>
      <c r="F4" s="452"/>
      <c r="G4" s="451" t="s">
        <v>536</v>
      </c>
      <c r="H4" s="521"/>
      <c r="I4" s="521"/>
      <c r="J4" s="452"/>
      <c r="K4" s="451" t="s">
        <v>537</v>
      </c>
      <c r="L4" s="521"/>
      <c r="M4" s="521"/>
      <c r="N4" s="521"/>
      <c r="O4" s="520" t="s">
        <v>539</v>
      </c>
      <c r="P4" s="520"/>
      <c r="Q4" s="520"/>
      <c r="R4" s="520"/>
    </row>
    <row r="5" spans="1:18" s="44" customFormat="1" ht="35.25" customHeight="1">
      <c r="A5" s="456"/>
      <c r="B5" s="456"/>
      <c r="C5" s="1" t="s">
        <v>533</v>
      </c>
      <c r="D5" s="51" t="s">
        <v>113</v>
      </c>
      <c r="E5" s="1" t="s">
        <v>534</v>
      </c>
      <c r="F5" s="51" t="s">
        <v>535</v>
      </c>
      <c r="G5" s="1" t="s">
        <v>533</v>
      </c>
      <c r="H5" s="51" t="s">
        <v>113</v>
      </c>
      <c r="I5" s="1" t="s">
        <v>534</v>
      </c>
      <c r="J5" s="51" t="s">
        <v>535</v>
      </c>
      <c r="K5" s="1" t="s">
        <v>533</v>
      </c>
      <c r="L5" s="51" t="s">
        <v>113</v>
      </c>
      <c r="M5" s="1" t="s">
        <v>534</v>
      </c>
      <c r="N5" s="51" t="s">
        <v>535</v>
      </c>
      <c r="O5" s="92" t="s">
        <v>533</v>
      </c>
      <c r="P5" s="93" t="s">
        <v>113</v>
      </c>
      <c r="Q5" s="92" t="s">
        <v>534</v>
      </c>
      <c r="R5" s="93" t="s">
        <v>535</v>
      </c>
    </row>
    <row r="6" spans="1:18">
      <c r="A6" s="2">
        <v>1</v>
      </c>
      <c r="B6" s="2" t="s">
        <v>10</v>
      </c>
      <c r="C6" s="2">
        <v>117</v>
      </c>
      <c r="D6" s="61">
        <v>67.180000000000007</v>
      </c>
      <c r="E6" s="2">
        <v>30</v>
      </c>
      <c r="F6" s="61">
        <v>16.88</v>
      </c>
      <c r="G6" s="2">
        <v>38</v>
      </c>
      <c r="H6" s="61">
        <v>114.94</v>
      </c>
      <c r="I6" s="2">
        <v>9</v>
      </c>
      <c r="J6" s="61">
        <v>11.25</v>
      </c>
      <c r="K6" s="2">
        <v>44</v>
      </c>
      <c r="L6" s="61">
        <v>158.58000000000001</v>
      </c>
      <c r="M6" s="2">
        <v>13</v>
      </c>
      <c r="N6" s="63">
        <v>16.25</v>
      </c>
      <c r="O6" s="12">
        <f>C6+G6+K6</f>
        <v>199</v>
      </c>
      <c r="P6" s="65">
        <f t="shared" ref="P6:R6" si="0">D6+H6+L6</f>
        <v>340.70000000000005</v>
      </c>
      <c r="Q6" s="12">
        <f t="shared" si="0"/>
        <v>52</v>
      </c>
      <c r="R6" s="65">
        <f t="shared" si="0"/>
        <v>44.379999999999995</v>
      </c>
    </row>
    <row r="7" spans="1:18">
      <c r="A7" s="2">
        <v>2</v>
      </c>
      <c r="B7" s="2" t="s">
        <v>11</v>
      </c>
      <c r="C7" s="2">
        <v>76</v>
      </c>
      <c r="D7" s="61">
        <v>16.95</v>
      </c>
      <c r="E7" s="2">
        <v>23</v>
      </c>
      <c r="F7" s="61">
        <v>8.0500000000000007</v>
      </c>
      <c r="G7" s="2">
        <v>180</v>
      </c>
      <c r="H7" s="61">
        <v>359.82</v>
      </c>
      <c r="I7" s="2">
        <v>36</v>
      </c>
      <c r="J7" s="61">
        <v>66.98</v>
      </c>
      <c r="K7" s="2">
        <v>23</v>
      </c>
      <c r="L7" s="61">
        <v>165.4</v>
      </c>
      <c r="M7" s="2">
        <v>3</v>
      </c>
      <c r="N7" s="63">
        <v>17.55</v>
      </c>
      <c r="O7" s="12">
        <f t="shared" ref="O7:O31" si="1">C7+G7+K7</f>
        <v>279</v>
      </c>
      <c r="P7" s="65">
        <f t="shared" ref="P7:P31" si="2">D7+H7+L7</f>
        <v>542.16999999999996</v>
      </c>
      <c r="Q7" s="12">
        <f t="shared" ref="Q7:Q31" si="3">E7+I7+M7</f>
        <v>62</v>
      </c>
      <c r="R7" s="65">
        <f t="shared" ref="R7:R31" si="4">F7+J7+N7</f>
        <v>92.58</v>
      </c>
    </row>
    <row r="8" spans="1:18">
      <c r="A8" s="2">
        <v>3</v>
      </c>
      <c r="B8" s="2" t="s">
        <v>12</v>
      </c>
      <c r="C8" s="2">
        <v>13</v>
      </c>
      <c r="D8" s="61">
        <v>2.69</v>
      </c>
      <c r="E8" s="2">
        <v>0</v>
      </c>
      <c r="F8" s="61">
        <v>0</v>
      </c>
      <c r="G8" s="2">
        <v>16</v>
      </c>
      <c r="H8" s="61">
        <v>18.690000000000001</v>
      </c>
      <c r="I8" s="2">
        <v>3</v>
      </c>
      <c r="J8" s="61">
        <v>3.73</v>
      </c>
      <c r="K8" s="2">
        <v>45</v>
      </c>
      <c r="L8" s="61">
        <v>40.94</v>
      </c>
      <c r="M8" s="2">
        <v>4</v>
      </c>
      <c r="N8" s="63">
        <v>27.22</v>
      </c>
      <c r="O8" s="12">
        <f t="shared" si="1"/>
        <v>74</v>
      </c>
      <c r="P8" s="65">
        <f t="shared" si="2"/>
        <v>62.32</v>
      </c>
      <c r="Q8" s="12">
        <f t="shared" si="3"/>
        <v>7</v>
      </c>
      <c r="R8" s="65">
        <f t="shared" si="4"/>
        <v>30.95</v>
      </c>
    </row>
    <row r="9" spans="1:18">
      <c r="A9" s="2">
        <v>4</v>
      </c>
      <c r="B9" s="2" t="s">
        <v>13</v>
      </c>
      <c r="C9" s="2">
        <v>469</v>
      </c>
      <c r="D9" s="61">
        <v>89.58</v>
      </c>
      <c r="E9" s="2">
        <v>59</v>
      </c>
      <c r="F9" s="61">
        <v>29.91</v>
      </c>
      <c r="G9" s="2">
        <v>512</v>
      </c>
      <c r="H9" s="61">
        <v>1158.99</v>
      </c>
      <c r="I9" s="2">
        <v>89</v>
      </c>
      <c r="J9" s="61">
        <v>283.93</v>
      </c>
      <c r="K9" s="2">
        <v>415</v>
      </c>
      <c r="L9" s="61">
        <v>2183.0500000000002</v>
      </c>
      <c r="M9" s="2">
        <v>30</v>
      </c>
      <c r="N9" s="63">
        <v>258.25</v>
      </c>
      <c r="O9" s="12">
        <f t="shared" si="1"/>
        <v>1396</v>
      </c>
      <c r="P9" s="65">
        <f t="shared" si="2"/>
        <v>3431.62</v>
      </c>
      <c r="Q9" s="12">
        <f t="shared" si="3"/>
        <v>178</v>
      </c>
      <c r="R9" s="65">
        <f t="shared" si="4"/>
        <v>572.09</v>
      </c>
    </row>
    <row r="10" spans="1:18">
      <c r="A10" s="2">
        <v>5</v>
      </c>
      <c r="B10" s="2" t="s">
        <v>14</v>
      </c>
      <c r="C10" s="2">
        <v>306</v>
      </c>
      <c r="D10" s="61">
        <v>52.88</v>
      </c>
      <c r="E10" s="2">
        <v>40</v>
      </c>
      <c r="F10" s="61">
        <v>10.42</v>
      </c>
      <c r="G10" s="2">
        <v>414</v>
      </c>
      <c r="H10" s="61">
        <v>745.81</v>
      </c>
      <c r="I10" s="2">
        <v>32</v>
      </c>
      <c r="J10" s="61">
        <v>59.4</v>
      </c>
      <c r="K10" s="2">
        <v>141</v>
      </c>
      <c r="L10" s="61">
        <v>886.28</v>
      </c>
      <c r="M10" s="2">
        <v>8</v>
      </c>
      <c r="N10" s="63">
        <v>39.909999999999997</v>
      </c>
      <c r="O10" s="12">
        <f t="shared" si="1"/>
        <v>861</v>
      </c>
      <c r="P10" s="65">
        <f t="shared" si="2"/>
        <v>1684.9699999999998</v>
      </c>
      <c r="Q10" s="12">
        <f t="shared" si="3"/>
        <v>80</v>
      </c>
      <c r="R10" s="65">
        <f t="shared" si="4"/>
        <v>109.72999999999999</v>
      </c>
    </row>
    <row r="11" spans="1:18">
      <c r="A11" s="2">
        <v>6</v>
      </c>
      <c r="B11" s="2" t="s">
        <v>15</v>
      </c>
      <c r="C11" s="2">
        <v>86</v>
      </c>
      <c r="D11" s="61">
        <v>255.13</v>
      </c>
      <c r="E11" s="2">
        <v>46</v>
      </c>
      <c r="F11" s="61">
        <v>12.76</v>
      </c>
      <c r="G11" s="2">
        <v>82</v>
      </c>
      <c r="H11" s="61">
        <v>129.24</v>
      </c>
      <c r="I11" s="2">
        <v>24</v>
      </c>
      <c r="J11" s="61">
        <v>37.880000000000003</v>
      </c>
      <c r="K11" s="2">
        <v>87</v>
      </c>
      <c r="L11" s="61">
        <v>369.88</v>
      </c>
      <c r="M11" s="2">
        <v>6</v>
      </c>
      <c r="N11" s="63">
        <v>40.14</v>
      </c>
      <c r="O11" s="12">
        <f t="shared" si="1"/>
        <v>255</v>
      </c>
      <c r="P11" s="65">
        <f t="shared" si="2"/>
        <v>754.25</v>
      </c>
      <c r="Q11" s="12">
        <f t="shared" si="3"/>
        <v>76</v>
      </c>
      <c r="R11" s="65">
        <f t="shared" si="4"/>
        <v>90.78</v>
      </c>
    </row>
    <row r="12" spans="1:18">
      <c r="A12" s="2">
        <v>7</v>
      </c>
      <c r="B12" s="2" t="s">
        <v>16</v>
      </c>
      <c r="C12" s="2">
        <v>2</v>
      </c>
      <c r="D12" s="61">
        <v>0.56000000000000005</v>
      </c>
      <c r="E12" s="2">
        <v>1</v>
      </c>
      <c r="F12" s="61">
        <v>0.34</v>
      </c>
      <c r="G12" s="2">
        <v>17</v>
      </c>
      <c r="H12" s="61">
        <v>38.75</v>
      </c>
      <c r="I12" s="2">
        <v>5</v>
      </c>
      <c r="J12" s="61">
        <v>6.03</v>
      </c>
      <c r="K12" s="2">
        <v>23</v>
      </c>
      <c r="L12" s="61">
        <v>192.05</v>
      </c>
      <c r="M12" s="2">
        <v>0</v>
      </c>
      <c r="N12" s="63">
        <v>0</v>
      </c>
      <c r="O12" s="12">
        <f t="shared" si="1"/>
        <v>42</v>
      </c>
      <c r="P12" s="65">
        <f t="shared" si="2"/>
        <v>231.36</v>
      </c>
      <c r="Q12" s="12">
        <f t="shared" si="3"/>
        <v>6</v>
      </c>
      <c r="R12" s="65">
        <f t="shared" si="4"/>
        <v>6.37</v>
      </c>
    </row>
    <row r="13" spans="1:18">
      <c r="A13" s="2">
        <v>8</v>
      </c>
      <c r="B13" s="2" t="s">
        <v>17</v>
      </c>
      <c r="C13" s="2">
        <v>179</v>
      </c>
      <c r="D13" s="61">
        <v>296.61</v>
      </c>
      <c r="E13" s="2">
        <v>55</v>
      </c>
      <c r="F13" s="61">
        <v>16</v>
      </c>
      <c r="G13" s="2">
        <v>145</v>
      </c>
      <c r="H13" s="61">
        <v>151</v>
      </c>
      <c r="I13" s="2">
        <v>4</v>
      </c>
      <c r="J13" s="61">
        <v>7</v>
      </c>
      <c r="K13" s="2">
        <v>34</v>
      </c>
      <c r="L13" s="61">
        <v>22.9</v>
      </c>
      <c r="M13" s="2">
        <v>0</v>
      </c>
      <c r="N13" s="63">
        <v>0</v>
      </c>
      <c r="O13" s="12">
        <f t="shared" si="1"/>
        <v>358</v>
      </c>
      <c r="P13" s="65">
        <f t="shared" si="2"/>
        <v>470.51</v>
      </c>
      <c r="Q13" s="12">
        <f t="shared" si="3"/>
        <v>59</v>
      </c>
      <c r="R13" s="65">
        <f t="shared" si="4"/>
        <v>23</v>
      </c>
    </row>
    <row r="14" spans="1:18">
      <c r="A14" s="2">
        <v>9</v>
      </c>
      <c r="B14" s="2" t="s">
        <v>18</v>
      </c>
      <c r="C14" s="2">
        <v>11</v>
      </c>
      <c r="D14" s="61">
        <v>0.2</v>
      </c>
      <c r="E14" s="2">
        <v>0</v>
      </c>
      <c r="F14" s="61">
        <v>0</v>
      </c>
      <c r="G14" s="2">
        <v>36</v>
      </c>
      <c r="H14" s="61">
        <v>46.35</v>
      </c>
      <c r="I14" s="2">
        <v>0</v>
      </c>
      <c r="J14" s="61">
        <v>0</v>
      </c>
      <c r="K14" s="2">
        <v>19</v>
      </c>
      <c r="L14" s="61">
        <v>137.85</v>
      </c>
      <c r="M14" s="2">
        <v>0</v>
      </c>
      <c r="N14" s="63">
        <v>0</v>
      </c>
      <c r="O14" s="12">
        <f t="shared" si="1"/>
        <v>66</v>
      </c>
      <c r="P14" s="65">
        <f t="shared" si="2"/>
        <v>184.4</v>
      </c>
      <c r="Q14" s="12">
        <f t="shared" si="3"/>
        <v>0</v>
      </c>
      <c r="R14" s="65">
        <f t="shared" si="4"/>
        <v>0</v>
      </c>
    </row>
    <row r="15" spans="1:18">
      <c r="A15" s="2">
        <v>10</v>
      </c>
      <c r="B15" s="2" t="s">
        <v>19</v>
      </c>
      <c r="C15" s="2">
        <v>1051</v>
      </c>
      <c r="D15" s="61">
        <v>221.48</v>
      </c>
      <c r="E15" s="2">
        <v>340</v>
      </c>
      <c r="F15" s="61">
        <v>107.57</v>
      </c>
      <c r="G15" s="2">
        <v>1140</v>
      </c>
      <c r="H15" s="61">
        <v>2165.58</v>
      </c>
      <c r="I15" s="2">
        <v>510</v>
      </c>
      <c r="J15" s="61">
        <v>924.78</v>
      </c>
      <c r="K15" s="2">
        <v>425</v>
      </c>
      <c r="L15" s="61">
        <v>2196.12</v>
      </c>
      <c r="M15" s="2">
        <v>97</v>
      </c>
      <c r="N15" s="63">
        <v>436.79</v>
      </c>
      <c r="O15" s="12">
        <f t="shared" si="1"/>
        <v>2616</v>
      </c>
      <c r="P15" s="65">
        <f t="shared" si="2"/>
        <v>4583.18</v>
      </c>
      <c r="Q15" s="12">
        <f t="shared" si="3"/>
        <v>947</v>
      </c>
      <c r="R15" s="65">
        <f t="shared" si="4"/>
        <v>1469.1399999999999</v>
      </c>
    </row>
    <row r="16" spans="1:18">
      <c r="A16" s="2">
        <v>11</v>
      </c>
      <c r="B16" s="2" t="s">
        <v>20</v>
      </c>
      <c r="C16" s="2">
        <v>18</v>
      </c>
      <c r="D16" s="61">
        <v>6</v>
      </c>
      <c r="E16" s="2">
        <v>5</v>
      </c>
      <c r="F16" s="61">
        <v>2.23</v>
      </c>
      <c r="G16" s="2">
        <v>29</v>
      </c>
      <c r="H16" s="61">
        <v>35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3">
        <v>0</v>
      </c>
      <c r="O16" s="12">
        <f t="shared" si="1"/>
        <v>47</v>
      </c>
      <c r="P16" s="65">
        <f t="shared" si="2"/>
        <v>41</v>
      </c>
      <c r="Q16" s="12">
        <f t="shared" si="3"/>
        <v>5</v>
      </c>
      <c r="R16" s="65">
        <f t="shared" si="4"/>
        <v>2.23</v>
      </c>
    </row>
    <row r="17" spans="1:18">
      <c r="A17" s="2">
        <v>12</v>
      </c>
      <c r="B17" s="2" t="s">
        <v>21</v>
      </c>
      <c r="C17" s="2">
        <v>1</v>
      </c>
      <c r="D17" s="61">
        <v>0.22</v>
      </c>
      <c r="E17" s="2">
        <v>1</v>
      </c>
      <c r="F17" s="61">
        <v>0.22</v>
      </c>
      <c r="G17" s="2">
        <v>48</v>
      </c>
      <c r="H17" s="61">
        <v>78.28</v>
      </c>
      <c r="I17" s="2">
        <v>3</v>
      </c>
      <c r="J17" s="61">
        <v>4.91</v>
      </c>
      <c r="K17" s="2">
        <v>10</v>
      </c>
      <c r="L17" s="61">
        <v>52.61</v>
      </c>
      <c r="M17" s="2">
        <v>0</v>
      </c>
      <c r="N17" s="63">
        <v>0</v>
      </c>
      <c r="O17" s="12">
        <f t="shared" si="1"/>
        <v>59</v>
      </c>
      <c r="P17" s="65">
        <f t="shared" si="2"/>
        <v>131.11000000000001</v>
      </c>
      <c r="Q17" s="12">
        <f t="shared" si="3"/>
        <v>4</v>
      </c>
      <c r="R17" s="65">
        <f t="shared" si="4"/>
        <v>5.13</v>
      </c>
    </row>
    <row r="18" spans="1:18">
      <c r="A18" s="3" t="s">
        <v>22</v>
      </c>
      <c r="B18" s="3" t="s">
        <v>23</v>
      </c>
      <c r="C18" s="3">
        <v>2329</v>
      </c>
      <c r="D18" s="62">
        <v>1009.48</v>
      </c>
      <c r="E18" s="3">
        <v>600</v>
      </c>
      <c r="F18" s="62">
        <v>204.38</v>
      </c>
      <c r="G18" s="3">
        <v>2657</v>
      </c>
      <c r="H18" s="62">
        <v>5042.45</v>
      </c>
      <c r="I18" s="3">
        <v>715</v>
      </c>
      <c r="J18" s="62">
        <v>1405.89</v>
      </c>
      <c r="K18" s="3">
        <v>1266</v>
      </c>
      <c r="L18" s="62">
        <v>6405.66</v>
      </c>
      <c r="M18" s="3">
        <v>161</v>
      </c>
      <c r="N18" s="64">
        <v>836.11</v>
      </c>
      <c r="O18" s="14">
        <f t="shared" si="1"/>
        <v>6252</v>
      </c>
      <c r="P18" s="66">
        <f t="shared" si="2"/>
        <v>12457.59</v>
      </c>
      <c r="Q18" s="14">
        <f t="shared" si="3"/>
        <v>1476</v>
      </c>
      <c r="R18" s="66">
        <f t="shared" si="4"/>
        <v>2446.38</v>
      </c>
    </row>
    <row r="19" spans="1:18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3">
        <v>0</v>
      </c>
      <c r="O19" s="12">
        <f t="shared" si="1"/>
        <v>0</v>
      </c>
      <c r="P19" s="65">
        <f t="shared" si="2"/>
        <v>0</v>
      </c>
      <c r="Q19" s="12">
        <f t="shared" si="3"/>
        <v>0</v>
      </c>
      <c r="R19" s="65">
        <f t="shared" si="4"/>
        <v>0</v>
      </c>
    </row>
    <row r="20" spans="1:18">
      <c r="A20" s="2">
        <v>2</v>
      </c>
      <c r="B20" s="2" t="s">
        <v>63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3">
        <v>0</v>
      </c>
      <c r="O20" s="12">
        <f t="shared" si="1"/>
        <v>0</v>
      </c>
      <c r="P20" s="65">
        <f t="shared" si="2"/>
        <v>0</v>
      </c>
      <c r="Q20" s="12">
        <f t="shared" si="3"/>
        <v>0</v>
      </c>
      <c r="R20" s="65">
        <f t="shared" si="4"/>
        <v>0</v>
      </c>
    </row>
    <row r="21" spans="1:18">
      <c r="A21" s="2">
        <v>3</v>
      </c>
      <c r="B21" s="2" t="s">
        <v>25</v>
      </c>
      <c r="C21" s="2">
        <v>5</v>
      </c>
      <c r="D21" s="61">
        <v>1.25</v>
      </c>
      <c r="E21" s="2">
        <v>0</v>
      </c>
      <c r="F21" s="61">
        <v>0</v>
      </c>
      <c r="G21" s="2">
        <v>34</v>
      </c>
      <c r="H21" s="61">
        <v>24.76</v>
      </c>
      <c r="I21" s="2">
        <v>1</v>
      </c>
      <c r="J21" s="61">
        <v>0.42</v>
      </c>
      <c r="K21" s="2">
        <v>1</v>
      </c>
      <c r="L21" s="61">
        <v>3.36</v>
      </c>
      <c r="M21" s="2">
        <v>0</v>
      </c>
      <c r="N21" s="63">
        <v>0</v>
      </c>
      <c r="O21" s="12">
        <f t="shared" si="1"/>
        <v>40</v>
      </c>
      <c r="P21" s="65">
        <f t="shared" si="2"/>
        <v>29.37</v>
      </c>
      <c r="Q21" s="12">
        <f t="shared" si="3"/>
        <v>1</v>
      </c>
      <c r="R21" s="65">
        <f t="shared" si="4"/>
        <v>0.42</v>
      </c>
    </row>
    <row r="22" spans="1:18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18</v>
      </c>
      <c r="H22" s="61">
        <v>35.71</v>
      </c>
      <c r="I22" s="2">
        <v>3</v>
      </c>
      <c r="J22" s="61">
        <v>7.12</v>
      </c>
      <c r="K22" s="2">
        <v>10</v>
      </c>
      <c r="L22" s="61">
        <v>50.1</v>
      </c>
      <c r="M22" s="2">
        <v>0</v>
      </c>
      <c r="N22" s="63">
        <v>0</v>
      </c>
      <c r="O22" s="12">
        <f t="shared" si="1"/>
        <v>28</v>
      </c>
      <c r="P22" s="65">
        <f t="shared" si="2"/>
        <v>85.81</v>
      </c>
      <c r="Q22" s="12">
        <f t="shared" si="3"/>
        <v>3</v>
      </c>
      <c r="R22" s="65">
        <f t="shared" si="4"/>
        <v>7.12</v>
      </c>
    </row>
    <row r="23" spans="1:18">
      <c r="A23" s="2">
        <v>5</v>
      </c>
      <c r="B23" s="2" t="s">
        <v>27</v>
      </c>
      <c r="C23" s="2">
        <v>17</v>
      </c>
      <c r="D23" s="61">
        <v>5.01</v>
      </c>
      <c r="E23" s="2">
        <v>0</v>
      </c>
      <c r="F23" s="61">
        <v>0</v>
      </c>
      <c r="G23" s="2">
        <v>11</v>
      </c>
      <c r="H23" s="61">
        <v>17.36</v>
      </c>
      <c r="I23" s="2">
        <v>0</v>
      </c>
      <c r="J23" s="61">
        <v>0</v>
      </c>
      <c r="K23" s="2">
        <v>19</v>
      </c>
      <c r="L23" s="61">
        <v>180.29</v>
      </c>
      <c r="M23" s="2">
        <v>0</v>
      </c>
      <c r="N23" s="63">
        <v>0</v>
      </c>
      <c r="O23" s="12">
        <f t="shared" si="1"/>
        <v>47</v>
      </c>
      <c r="P23" s="65">
        <f t="shared" si="2"/>
        <v>202.66</v>
      </c>
      <c r="Q23" s="12">
        <f t="shared" si="3"/>
        <v>0</v>
      </c>
      <c r="R23" s="65">
        <f t="shared" si="4"/>
        <v>0</v>
      </c>
    </row>
    <row r="24" spans="1:18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3">
        <v>0</v>
      </c>
      <c r="O24" s="12">
        <f t="shared" si="1"/>
        <v>0</v>
      </c>
      <c r="P24" s="65">
        <f t="shared" si="2"/>
        <v>0</v>
      </c>
      <c r="Q24" s="12">
        <f t="shared" si="3"/>
        <v>0</v>
      </c>
      <c r="R24" s="65">
        <f t="shared" si="4"/>
        <v>0</v>
      </c>
    </row>
    <row r="25" spans="1:18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3">
        <v>0</v>
      </c>
      <c r="O25" s="12">
        <f t="shared" si="1"/>
        <v>0</v>
      </c>
      <c r="P25" s="65">
        <f t="shared" si="2"/>
        <v>0</v>
      </c>
      <c r="Q25" s="12">
        <f t="shared" si="3"/>
        <v>0</v>
      </c>
      <c r="R25" s="65">
        <f t="shared" si="4"/>
        <v>0</v>
      </c>
    </row>
    <row r="26" spans="1:18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3">
        <v>0</v>
      </c>
      <c r="O26" s="12">
        <f t="shared" si="1"/>
        <v>0</v>
      </c>
      <c r="P26" s="65">
        <f t="shared" si="2"/>
        <v>0</v>
      </c>
      <c r="Q26" s="12">
        <f t="shared" si="3"/>
        <v>0</v>
      </c>
      <c r="R26" s="65">
        <f t="shared" si="4"/>
        <v>0</v>
      </c>
    </row>
    <row r="27" spans="1:18" s="21" customFormat="1">
      <c r="A27" s="3" t="s">
        <v>31</v>
      </c>
      <c r="B27" s="3" t="s">
        <v>23</v>
      </c>
      <c r="C27" s="3">
        <v>22</v>
      </c>
      <c r="D27" s="62">
        <v>6.26</v>
      </c>
      <c r="E27" s="3">
        <v>0</v>
      </c>
      <c r="F27" s="62">
        <v>0</v>
      </c>
      <c r="G27" s="3">
        <v>63</v>
      </c>
      <c r="H27" s="62">
        <v>77.83</v>
      </c>
      <c r="I27" s="3">
        <v>4</v>
      </c>
      <c r="J27" s="62">
        <v>7.54</v>
      </c>
      <c r="K27" s="3">
        <v>30</v>
      </c>
      <c r="L27" s="62">
        <v>233.75</v>
      </c>
      <c r="M27" s="3">
        <v>0</v>
      </c>
      <c r="N27" s="64">
        <v>0</v>
      </c>
      <c r="O27" s="14">
        <f t="shared" si="1"/>
        <v>115</v>
      </c>
      <c r="P27" s="66">
        <f t="shared" si="2"/>
        <v>317.84000000000003</v>
      </c>
      <c r="Q27" s="14">
        <f t="shared" si="3"/>
        <v>4</v>
      </c>
      <c r="R27" s="66">
        <f t="shared" si="4"/>
        <v>7.54</v>
      </c>
    </row>
    <row r="28" spans="1:18">
      <c r="A28" s="2">
        <v>1</v>
      </c>
      <c r="B28" s="2" t="s">
        <v>32</v>
      </c>
      <c r="C28" s="2">
        <v>3</v>
      </c>
      <c r="D28" s="61">
        <v>1.35</v>
      </c>
      <c r="E28" s="2">
        <v>0</v>
      </c>
      <c r="F28" s="61">
        <v>0</v>
      </c>
      <c r="G28" s="2">
        <v>3</v>
      </c>
      <c r="H28" s="61">
        <v>4.82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3">
        <v>0</v>
      </c>
      <c r="O28" s="12">
        <f t="shared" si="1"/>
        <v>6</v>
      </c>
      <c r="P28" s="65">
        <f t="shared" si="2"/>
        <v>6.17</v>
      </c>
      <c r="Q28" s="12">
        <f t="shared" si="3"/>
        <v>0</v>
      </c>
      <c r="R28" s="65">
        <f t="shared" si="4"/>
        <v>0</v>
      </c>
    </row>
    <row r="29" spans="1:18" s="21" customFormat="1">
      <c r="A29" s="3" t="s">
        <v>33</v>
      </c>
      <c r="B29" s="3" t="s">
        <v>23</v>
      </c>
      <c r="C29" s="3">
        <v>3</v>
      </c>
      <c r="D29" s="62">
        <v>1.35</v>
      </c>
      <c r="E29" s="3">
        <v>0</v>
      </c>
      <c r="F29" s="62">
        <v>0</v>
      </c>
      <c r="G29" s="3">
        <v>3</v>
      </c>
      <c r="H29" s="62">
        <v>4.82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4">
        <v>0</v>
      </c>
      <c r="O29" s="14">
        <f t="shared" si="1"/>
        <v>6</v>
      </c>
      <c r="P29" s="66">
        <f t="shared" si="2"/>
        <v>6.17</v>
      </c>
      <c r="Q29" s="14">
        <f t="shared" si="3"/>
        <v>0</v>
      </c>
      <c r="R29" s="66">
        <f t="shared" si="4"/>
        <v>0</v>
      </c>
    </row>
    <row r="30" spans="1:18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3">
        <v>0</v>
      </c>
      <c r="O30" s="12">
        <f t="shared" si="1"/>
        <v>0</v>
      </c>
      <c r="P30" s="65">
        <f t="shared" si="2"/>
        <v>0</v>
      </c>
      <c r="Q30" s="12">
        <f t="shared" si="3"/>
        <v>0</v>
      </c>
      <c r="R30" s="65">
        <f t="shared" si="4"/>
        <v>0</v>
      </c>
    </row>
    <row r="31" spans="1:18" s="21" customFormat="1">
      <c r="A31" s="3" t="s">
        <v>35</v>
      </c>
      <c r="B31" s="3" t="s">
        <v>23</v>
      </c>
      <c r="C31" s="3">
        <v>2354</v>
      </c>
      <c r="D31" s="62">
        <v>1017.09</v>
      </c>
      <c r="E31" s="3">
        <v>600</v>
      </c>
      <c r="F31" s="62">
        <v>204.38</v>
      </c>
      <c r="G31" s="3">
        <v>2723</v>
      </c>
      <c r="H31" s="62">
        <v>5125.1000000000004</v>
      </c>
      <c r="I31" s="3">
        <v>719</v>
      </c>
      <c r="J31" s="62">
        <v>1413.43</v>
      </c>
      <c r="K31" s="3">
        <v>1296</v>
      </c>
      <c r="L31" s="62">
        <v>6639.41</v>
      </c>
      <c r="M31" s="3">
        <v>161</v>
      </c>
      <c r="N31" s="64">
        <v>836.11</v>
      </c>
      <c r="O31" s="14">
        <f t="shared" si="1"/>
        <v>6373</v>
      </c>
      <c r="P31" s="66">
        <f t="shared" si="2"/>
        <v>12781.6</v>
      </c>
      <c r="Q31" s="14">
        <f t="shared" si="3"/>
        <v>1480</v>
      </c>
      <c r="R31" s="66">
        <f t="shared" si="4"/>
        <v>2453.92</v>
      </c>
    </row>
  </sheetData>
  <mergeCells count="9">
    <mergeCell ref="A1:R1"/>
    <mergeCell ref="O4:R4"/>
    <mergeCell ref="A2:R2"/>
    <mergeCell ref="A3:R3"/>
    <mergeCell ref="B4:B5"/>
    <mergeCell ref="A4:A5"/>
    <mergeCell ref="C4:F4"/>
    <mergeCell ref="G4:J4"/>
    <mergeCell ref="K4:N4"/>
  </mergeCells>
  <printOptions gridLines="1"/>
  <pageMargins left="0.46" right="0.25" top="0.75" bottom="0.75" header="0.3" footer="0.3"/>
  <pageSetup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30"/>
  <sheetViews>
    <sheetView topLeftCell="A5" workbookViewId="0">
      <selection sqref="A1:J30"/>
    </sheetView>
  </sheetViews>
  <sheetFormatPr defaultRowHeight="15"/>
  <cols>
    <col min="1" max="1" width="8.140625" customWidth="1"/>
    <col min="2" max="2" width="9.5703125" customWidth="1"/>
    <col min="4" max="4" width="10.42578125" style="54" customWidth="1"/>
    <col min="5" max="5" width="10.42578125" customWidth="1"/>
    <col min="6" max="6" width="11.42578125" style="54" customWidth="1"/>
    <col min="7" max="7" width="8" customWidth="1"/>
    <col min="8" max="8" width="9.140625" style="54"/>
    <col min="10" max="10" width="9.140625" style="54"/>
  </cols>
  <sheetData>
    <row r="1" spans="1:10" ht="21">
      <c r="A1" s="426">
        <v>35</v>
      </c>
      <c r="B1" s="427"/>
      <c r="C1" s="427"/>
      <c r="D1" s="427"/>
      <c r="E1" s="427"/>
      <c r="F1" s="427"/>
      <c r="G1" s="427"/>
      <c r="H1" s="427"/>
      <c r="I1" s="427"/>
      <c r="J1" s="428"/>
    </row>
    <row r="2" spans="1:10" ht="75" customHeight="1">
      <c r="A2" s="420" t="s">
        <v>607</v>
      </c>
      <c r="B2" s="448"/>
      <c r="C2" s="448"/>
      <c r="D2" s="448"/>
      <c r="E2" s="448"/>
      <c r="F2" s="448"/>
      <c r="G2" s="448"/>
      <c r="H2" s="448"/>
      <c r="I2" s="448"/>
      <c r="J2" s="449"/>
    </row>
    <row r="3" spans="1:10" ht="21.75" customHeight="1">
      <c r="A3" s="420" t="s">
        <v>52</v>
      </c>
      <c r="B3" s="448"/>
      <c r="C3" s="448"/>
      <c r="D3" s="448"/>
      <c r="E3" s="448"/>
      <c r="F3" s="448"/>
      <c r="G3" s="448"/>
      <c r="H3" s="448"/>
      <c r="I3" s="448"/>
      <c r="J3" s="449"/>
    </row>
    <row r="4" spans="1:10" ht="45">
      <c r="A4" s="262" t="s">
        <v>0</v>
      </c>
      <c r="B4" s="1" t="s">
        <v>1</v>
      </c>
      <c r="C4" s="1" t="s">
        <v>527</v>
      </c>
      <c r="D4" s="51" t="s">
        <v>528</v>
      </c>
      <c r="E4" s="1" t="s">
        <v>529</v>
      </c>
      <c r="F4" s="51" t="s">
        <v>69</v>
      </c>
      <c r="G4" s="1" t="s">
        <v>530</v>
      </c>
      <c r="H4" s="86" t="s">
        <v>70</v>
      </c>
      <c r="I4" s="15" t="s">
        <v>531</v>
      </c>
      <c r="J4" s="79" t="s">
        <v>532</v>
      </c>
    </row>
    <row r="5" spans="1:10">
      <c r="A5" s="263">
        <v>1</v>
      </c>
      <c r="B5" s="2" t="s">
        <v>10</v>
      </c>
      <c r="C5" s="2">
        <v>2</v>
      </c>
      <c r="D5" s="61">
        <v>1</v>
      </c>
      <c r="E5" s="2">
        <v>1</v>
      </c>
      <c r="F5" s="61">
        <v>4.5</v>
      </c>
      <c r="G5" s="2">
        <v>1</v>
      </c>
      <c r="H5" s="63">
        <v>10</v>
      </c>
      <c r="I5" s="12">
        <f>C5+E5+G5</f>
        <v>4</v>
      </c>
      <c r="J5" s="65">
        <f>D5+F5+H5</f>
        <v>15.5</v>
      </c>
    </row>
    <row r="6" spans="1:10">
      <c r="A6" s="263">
        <v>2</v>
      </c>
      <c r="B6" s="2" t="s">
        <v>11</v>
      </c>
      <c r="C6" s="2">
        <v>2</v>
      </c>
      <c r="D6" s="61">
        <v>1</v>
      </c>
      <c r="E6" s="2">
        <v>13</v>
      </c>
      <c r="F6" s="61">
        <v>9</v>
      </c>
      <c r="G6" s="2">
        <v>0</v>
      </c>
      <c r="H6" s="63">
        <v>0</v>
      </c>
      <c r="I6" s="12">
        <f t="shared" ref="I6:I30" si="0">C6+E6+G6</f>
        <v>15</v>
      </c>
      <c r="J6" s="65">
        <f t="shared" ref="J6:J30" si="1">D6+F6+H6</f>
        <v>10</v>
      </c>
    </row>
    <row r="7" spans="1:10">
      <c r="A7" s="263">
        <v>3</v>
      </c>
      <c r="B7" s="2" t="s">
        <v>12</v>
      </c>
      <c r="C7" s="2">
        <v>18</v>
      </c>
      <c r="D7" s="61">
        <v>4.58</v>
      </c>
      <c r="E7" s="2">
        <v>29</v>
      </c>
      <c r="F7" s="61">
        <v>76.92</v>
      </c>
      <c r="G7" s="2">
        <v>0</v>
      </c>
      <c r="H7" s="63">
        <v>0</v>
      </c>
      <c r="I7" s="12">
        <f t="shared" si="0"/>
        <v>47</v>
      </c>
      <c r="J7" s="65">
        <f t="shared" si="1"/>
        <v>81.5</v>
      </c>
    </row>
    <row r="8" spans="1:10">
      <c r="A8" s="263">
        <v>4</v>
      </c>
      <c r="B8" s="2" t="s">
        <v>13</v>
      </c>
      <c r="C8" s="2">
        <v>7</v>
      </c>
      <c r="D8" s="61">
        <v>3.15</v>
      </c>
      <c r="E8" s="2">
        <v>45</v>
      </c>
      <c r="F8" s="61">
        <v>133.77000000000001</v>
      </c>
      <c r="G8" s="2">
        <v>30</v>
      </c>
      <c r="H8" s="63">
        <v>228.42</v>
      </c>
      <c r="I8" s="12">
        <f t="shared" si="0"/>
        <v>82</v>
      </c>
      <c r="J8" s="65">
        <f t="shared" si="1"/>
        <v>365.34000000000003</v>
      </c>
    </row>
    <row r="9" spans="1:10">
      <c r="A9" s="263">
        <v>5</v>
      </c>
      <c r="B9" s="2" t="s">
        <v>14</v>
      </c>
      <c r="C9" s="2">
        <v>159</v>
      </c>
      <c r="D9" s="61">
        <v>21.78</v>
      </c>
      <c r="E9" s="2">
        <v>141</v>
      </c>
      <c r="F9" s="61">
        <v>152.57</v>
      </c>
      <c r="G9" s="2">
        <v>20</v>
      </c>
      <c r="H9" s="63">
        <v>124.66</v>
      </c>
      <c r="I9" s="12">
        <f t="shared" si="0"/>
        <v>320</v>
      </c>
      <c r="J9" s="65">
        <f t="shared" si="1"/>
        <v>299.01</v>
      </c>
    </row>
    <row r="10" spans="1:10">
      <c r="A10" s="263">
        <v>6</v>
      </c>
      <c r="B10" s="2" t="s">
        <v>15</v>
      </c>
      <c r="C10" s="2">
        <v>25</v>
      </c>
      <c r="D10" s="61">
        <v>3.54</v>
      </c>
      <c r="E10" s="2">
        <v>28</v>
      </c>
      <c r="F10" s="61">
        <v>27.91</v>
      </c>
      <c r="G10" s="2">
        <v>36</v>
      </c>
      <c r="H10" s="63">
        <v>61.07</v>
      </c>
      <c r="I10" s="12">
        <f t="shared" si="0"/>
        <v>89</v>
      </c>
      <c r="J10" s="65">
        <f t="shared" si="1"/>
        <v>92.52</v>
      </c>
    </row>
    <row r="11" spans="1:10">
      <c r="A11" s="263">
        <v>7</v>
      </c>
      <c r="B11" s="2" t="s">
        <v>16</v>
      </c>
      <c r="C11" s="2">
        <v>0</v>
      </c>
      <c r="D11" s="61">
        <v>0</v>
      </c>
      <c r="E11" s="2">
        <v>1</v>
      </c>
      <c r="F11" s="61">
        <v>1.95</v>
      </c>
      <c r="G11" s="2">
        <v>6</v>
      </c>
      <c r="H11" s="63">
        <v>57</v>
      </c>
      <c r="I11" s="12">
        <f t="shared" si="0"/>
        <v>7</v>
      </c>
      <c r="J11" s="65">
        <f t="shared" si="1"/>
        <v>58.95</v>
      </c>
    </row>
    <row r="12" spans="1:10">
      <c r="A12" s="263">
        <v>8</v>
      </c>
      <c r="B12" s="2" t="s">
        <v>17</v>
      </c>
      <c r="C12" s="2">
        <v>20</v>
      </c>
      <c r="D12" s="61">
        <v>11.1</v>
      </c>
      <c r="E12" s="2">
        <v>17</v>
      </c>
      <c r="F12" s="61">
        <v>24.4</v>
      </c>
      <c r="G12" s="2">
        <v>0</v>
      </c>
      <c r="H12" s="63">
        <v>0</v>
      </c>
      <c r="I12" s="12">
        <f t="shared" si="0"/>
        <v>37</v>
      </c>
      <c r="J12" s="65">
        <f t="shared" si="1"/>
        <v>35.5</v>
      </c>
    </row>
    <row r="13" spans="1:10">
      <c r="A13" s="263">
        <v>9</v>
      </c>
      <c r="B13" s="2" t="s">
        <v>18</v>
      </c>
      <c r="C13" s="2">
        <v>0</v>
      </c>
      <c r="D13" s="61">
        <v>0</v>
      </c>
      <c r="E13" s="2">
        <v>8</v>
      </c>
      <c r="F13" s="61">
        <v>4.1100000000000003</v>
      </c>
      <c r="G13" s="2">
        <v>2</v>
      </c>
      <c r="H13" s="63">
        <v>15.22</v>
      </c>
      <c r="I13" s="12">
        <f t="shared" si="0"/>
        <v>10</v>
      </c>
      <c r="J13" s="65">
        <f t="shared" si="1"/>
        <v>19.330000000000002</v>
      </c>
    </row>
    <row r="14" spans="1:10">
      <c r="A14" s="263">
        <v>10</v>
      </c>
      <c r="B14" s="2" t="s">
        <v>19</v>
      </c>
      <c r="C14" s="2">
        <v>312</v>
      </c>
      <c r="D14" s="61">
        <v>28.19</v>
      </c>
      <c r="E14" s="2">
        <v>334</v>
      </c>
      <c r="F14" s="61">
        <v>326.29000000000002</v>
      </c>
      <c r="G14" s="2">
        <v>216</v>
      </c>
      <c r="H14" s="63">
        <v>673.19</v>
      </c>
      <c r="I14" s="12">
        <f t="shared" si="0"/>
        <v>862</v>
      </c>
      <c r="J14" s="65">
        <f t="shared" si="1"/>
        <v>1027.67</v>
      </c>
    </row>
    <row r="15" spans="1:10">
      <c r="A15" s="263">
        <v>11</v>
      </c>
      <c r="B15" s="2" t="s">
        <v>20</v>
      </c>
      <c r="C15" s="2">
        <v>9</v>
      </c>
      <c r="D15" s="61">
        <v>2.0699999999999998</v>
      </c>
      <c r="E15" s="2">
        <v>13</v>
      </c>
      <c r="F15" s="61">
        <v>12.08</v>
      </c>
      <c r="G15" s="2">
        <v>0</v>
      </c>
      <c r="H15" s="63">
        <v>0</v>
      </c>
      <c r="I15" s="12">
        <f t="shared" si="0"/>
        <v>22</v>
      </c>
      <c r="J15" s="65">
        <f t="shared" si="1"/>
        <v>14.15</v>
      </c>
    </row>
    <row r="16" spans="1:10">
      <c r="A16" s="263">
        <v>12</v>
      </c>
      <c r="B16" s="2" t="s">
        <v>21</v>
      </c>
      <c r="C16" s="2">
        <v>0</v>
      </c>
      <c r="D16" s="61">
        <v>0</v>
      </c>
      <c r="E16" s="2">
        <v>5</v>
      </c>
      <c r="F16" s="61">
        <v>14.1</v>
      </c>
      <c r="G16" s="2">
        <v>1</v>
      </c>
      <c r="H16" s="63">
        <v>7</v>
      </c>
      <c r="I16" s="12">
        <f t="shared" si="0"/>
        <v>6</v>
      </c>
      <c r="J16" s="65">
        <f t="shared" si="1"/>
        <v>21.1</v>
      </c>
    </row>
    <row r="17" spans="1:10">
      <c r="A17" s="264" t="s">
        <v>22</v>
      </c>
      <c r="B17" s="3" t="s">
        <v>23</v>
      </c>
      <c r="C17" s="3">
        <v>554</v>
      </c>
      <c r="D17" s="62">
        <v>76.41</v>
      </c>
      <c r="E17" s="3">
        <v>635</v>
      </c>
      <c r="F17" s="62">
        <v>787.6</v>
      </c>
      <c r="G17" s="3">
        <v>312</v>
      </c>
      <c r="H17" s="64">
        <v>1176.56</v>
      </c>
      <c r="I17" s="14">
        <f t="shared" si="0"/>
        <v>1501</v>
      </c>
      <c r="J17" s="66">
        <f t="shared" si="1"/>
        <v>2040.57</v>
      </c>
    </row>
    <row r="18" spans="1:10">
      <c r="A18" s="263">
        <v>1</v>
      </c>
      <c r="B18" s="2" t="s">
        <v>24</v>
      </c>
      <c r="C18" s="2">
        <v>0</v>
      </c>
      <c r="D18" s="61">
        <v>0</v>
      </c>
      <c r="E18" s="2">
        <v>0</v>
      </c>
      <c r="F18" s="61">
        <v>0</v>
      </c>
      <c r="G18" s="2">
        <v>0</v>
      </c>
      <c r="H18" s="63">
        <v>0</v>
      </c>
      <c r="I18" s="12">
        <f t="shared" si="0"/>
        <v>0</v>
      </c>
      <c r="J18" s="65">
        <f t="shared" si="1"/>
        <v>0</v>
      </c>
    </row>
    <row r="19" spans="1:10">
      <c r="A19" s="263">
        <v>2</v>
      </c>
      <c r="B19" s="2" t="s">
        <v>63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3">
        <v>0</v>
      </c>
      <c r="I19" s="12">
        <f t="shared" si="0"/>
        <v>0</v>
      </c>
      <c r="J19" s="65">
        <f t="shared" si="1"/>
        <v>0</v>
      </c>
    </row>
    <row r="20" spans="1:10">
      <c r="A20" s="263">
        <v>3</v>
      </c>
      <c r="B20" s="2" t="s">
        <v>25</v>
      </c>
      <c r="C20" s="2">
        <v>0</v>
      </c>
      <c r="D20" s="61">
        <v>0</v>
      </c>
      <c r="E20" s="2">
        <v>6</v>
      </c>
      <c r="F20" s="61">
        <v>6</v>
      </c>
      <c r="G20" s="2">
        <v>0</v>
      </c>
      <c r="H20" s="63">
        <v>0</v>
      </c>
      <c r="I20" s="12">
        <f t="shared" si="0"/>
        <v>6</v>
      </c>
      <c r="J20" s="65">
        <f t="shared" si="1"/>
        <v>6</v>
      </c>
    </row>
    <row r="21" spans="1:10">
      <c r="A21" s="263">
        <v>4</v>
      </c>
      <c r="B21" s="2" t="s">
        <v>26</v>
      </c>
      <c r="C21" s="2">
        <v>0</v>
      </c>
      <c r="D21" s="61">
        <v>0</v>
      </c>
      <c r="E21" s="2">
        <v>2</v>
      </c>
      <c r="F21" s="61">
        <v>1.95</v>
      </c>
      <c r="G21" s="2">
        <v>0</v>
      </c>
      <c r="H21" s="63">
        <v>0</v>
      </c>
      <c r="I21" s="12">
        <f t="shared" si="0"/>
        <v>2</v>
      </c>
      <c r="J21" s="65">
        <f t="shared" si="1"/>
        <v>1.95</v>
      </c>
    </row>
    <row r="22" spans="1:10">
      <c r="A22" s="263">
        <v>5</v>
      </c>
      <c r="B22" s="2" t="s">
        <v>27</v>
      </c>
      <c r="C22" s="2">
        <v>4</v>
      </c>
      <c r="D22" s="61">
        <v>0.87</v>
      </c>
      <c r="E22" s="2">
        <v>11</v>
      </c>
      <c r="F22" s="61">
        <v>17.36</v>
      </c>
      <c r="G22" s="2">
        <v>0</v>
      </c>
      <c r="H22" s="63">
        <v>0</v>
      </c>
      <c r="I22" s="12">
        <f t="shared" si="0"/>
        <v>15</v>
      </c>
      <c r="J22" s="65">
        <f t="shared" si="1"/>
        <v>18.23</v>
      </c>
    </row>
    <row r="23" spans="1:10">
      <c r="A23" s="263">
        <v>6</v>
      </c>
      <c r="B23" s="2" t="s">
        <v>28</v>
      </c>
      <c r="C23" s="2">
        <v>0</v>
      </c>
      <c r="D23" s="61">
        <v>0</v>
      </c>
      <c r="E23" s="2">
        <v>0</v>
      </c>
      <c r="F23" s="61">
        <v>0</v>
      </c>
      <c r="G23" s="2">
        <v>0</v>
      </c>
      <c r="H23" s="63">
        <v>0</v>
      </c>
      <c r="I23" s="12">
        <f t="shared" si="0"/>
        <v>0</v>
      </c>
      <c r="J23" s="65">
        <f t="shared" si="1"/>
        <v>0</v>
      </c>
    </row>
    <row r="24" spans="1:10">
      <c r="A24" s="263">
        <v>7</v>
      </c>
      <c r="B24" s="2" t="s">
        <v>29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3">
        <v>0</v>
      </c>
      <c r="I24" s="12">
        <f t="shared" si="0"/>
        <v>0</v>
      </c>
      <c r="J24" s="65">
        <f t="shared" si="1"/>
        <v>0</v>
      </c>
    </row>
    <row r="25" spans="1:10">
      <c r="A25" s="263">
        <v>8</v>
      </c>
      <c r="B25" s="2" t="s">
        <v>30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3">
        <v>0</v>
      </c>
      <c r="I25" s="12">
        <f t="shared" si="0"/>
        <v>0</v>
      </c>
      <c r="J25" s="65">
        <f t="shared" si="1"/>
        <v>0</v>
      </c>
    </row>
    <row r="26" spans="1:10">
      <c r="A26" s="264" t="s">
        <v>31</v>
      </c>
      <c r="B26" s="3" t="s">
        <v>23</v>
      </c>
      <c r="C26" s="3">
        <v>4</v>
      </c>
      <c r="D26" s="62">
        <v>0.87</v>
      </c>
      <c r="E26" s="3">
        <v>19</v>
      </c>
      <c r="F26" s="62">
        <v>25.31</v>
      </c>
      <c r="G26" s="3">
        <v>0</v>
      </c>
      <c r="H26" s="64">
        <v>0</v>
      </c>
      <c r="I26" s="14">
        <f t="shared" si="0"/>
        <v>23</v>
      </c>
      <c r="J26" s="66">
        <f t="shared" si="1"/>
        <v>26.18</v>
      </c>
    </row>
    <row r="27" spans="1:10">
      <c r="A27" s="263">
        <v>1</v>
      </c>
      <c r="B27" s="2" t="s">
        <v>32</v>
      </c>
      <c r="C27" s="2">
        <v>8</v>
      </c>
      <c r="D27" s="61">
        <v>2.85</v>
      </c>
      <c r="E27" s="2">
        <v>29</v>
      </c>
      <c r="F27" s="61">
        <v>49.28</v>
      </c>
      <c r="G27" s="2">
        <v>1</v>
      </c>
      <c r="H27" s="63">
        <v>3.07</v>
      </c>
      <c r="I27" s="12">
        <f t="shared" si="0"/>
        <v>38</v>
      </c>
      <c r="J27" s="65">
        <f t="shared" si="1"/>
        <v>55.2</v>
      </c>
    </row>
    <row r="28" spans="1:10">
      <c r="A28" s="264" t="s">
        <v>33</v>
      </c>
      <c r="B28" s="3" t="s">
        <v>23</v>
      </c>
      <c r="C28" s="3">
        <v>8</v>
      </c>
      <c r="D28" s="62">
        <v>2.85</v>
      </c>
      <c r="E28" s="3">
        <v>29</v>
      </c>
      <c r="F28" s="62">
        <v>49.28</v>
      </c>
      <c r="G28" s="3">
        <v>1</v>
      </c>
      <c r="H28" s="64">
        <v>3.07</v>
      </c>
      <c r="I28" s="14">
        <f t="shared" si="0"/>
        <v>38</v>
      </c>
      <c r="J28" s="66">
        <f t="shared" si="1"/>
        <v>55.2</v>
      </c>
    </row>
    <row r="29" spans="1:10">
      <c r="A29" s="263">
        <v>1</v>
      </c>
      <c r="B29" s="2" t="s">
        <v>34</v>
      </c>
      <c r="C29" s="2">
        <v>0</v>
      </c>
      <c r="D29" s="61">
        <v>0</v>
      </c>
      <c r="E29" s="2">
        <v>0</v>
      </c>
      <c r="F29" s="61">
        <v>0</v>
      </c>
      <c r="G29" s="2">
        <v>0</v>
      </c>
      <c r="H29" s="63">
        <v>0</v>
      </c>
      <c r="I29" s="12">
        <f t="shared" si="0"/>
        <v>0</v>
      </c>
      <c r="J29" s="65">
        <f t="shared" si="1"/>
        <v>0</v>
      </c>
    </row>
    <row r="30" spans="1:10">
      <c r="A30" s="265" t="s">
        <v>35</v>
      </c>
      <c r="B30" s="266" t="s">
        <v>23</v>
      </c>
      <c r="C30" s="266">
        <v>566</v>
      </c>
      <c r="D30" s="267">
        <v>80.13</v>
      </c>
      <c r="E30" s="266">
        <v>683</v>
      </c>
      <c r="F30" s="267">
        <v>862.19</v>
      </c>
      <c r="G30" s="266">
        <v>313</v>
      </c>
      <c r="H30" s="268">
        <v>1179.6300000000001</v>
      </c>
      <c r="I30" s="14">
        <f t="shared" si="0"/>
        <v>1562</v>
      </c>
      <c r="J30" s="66">
        <f t="shared" si="1"/>
        <v>2121.9500000000003</v>
      </c>
    </row>
  </sheetData>
  <mergeCells count="3">
    <mergeCell ref="A2:J2"/>
    <mergeCell ref="A3:J3"/>
    <mergeCell ref="A1:J1"/>
  </mergeCells>
  <printOptions gridLines="1"/>
  <pageMargins left="0.53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showGridLines="0" workbookViewId="0">
      <selection sqref="A1:E31"/>
    </sheetView>
  </sheetViews>
  <sheetFormatPr defaultRowHeight="15"/>
  <cols>
    <col min="1" max="1" width="3.5703125" customWidth="1"/>
    <col min="2" max="2" width="45.42578125" customWidth="1"/>
    <col min="3" max="3" width="18.5703125" customWidth="1"/>
    <col min="4" max="4" width="15.85546875" customWidth="1"/>
    <col min="5" max="5" width="12.5703125" bestFit="1" customWidth="1"/>
  </cols>
  <sheetData>
    <row r="1" spans="1:5" ht="25.5" customHeight="1">
      <c r="A1" s="348">
        <v>2</v>
      </c>
      <c r="B1" s="349"/>
      <c r="C1" s="349"/>
      <c r="D1" s="349"/>
      <c r="E1" s="350"/>
    </row>
    <row r="2" spans="1:5" ht="37.5" customHeight="1">
      <c r="A2" s="364" t="s">
        <v>385</v>
      </c>
      <c r="B2" s="365"/>
      <c r="C2" s="365"/>
      <c r="D2" s="365"/>
      <c r="E2" s="366"/>
    </row>
    <row r="3" spans="1:5" ht="15.75">
      <c r="A3" s="193" t="s">
        <v>386</v>
      </c>
      <c r="B3" s="193" t="s">
        <v>387</v>
      </c>
      <c r="C3" s="193" t="s">
        <v>388</v>
      </c>
      <c r="D3" s="193" t="s">
        <v>389</v>
      </c>
      <c r="E3" s="193" t="s">
        <v>390</v>
      </c>
    </row>
    <row r="4" spans="1:5" ht="17.25">
      <c r="A4" s="76">
        <v>1</v>
      </c>
      <c r="B4" s="77" t="s">
        <v>391</v>
      </c>
      <c r="C4" s="77" t="s">
        <v>392</v>
      </c>
      <c r="D4" s="77" t="s">
        <v>393</v>
      </c>
      <c r="E4" s="111">
        <v>83743</v>
      </c>
    </row>
    <row r="5" spans="1:5" ht="17.25">
      <c r="A5" s="76">
        <v>2</v>
      </c>
      <c r="B5" s="77" t="s">
        <v>358</v>
      </c>
      <c r="C5" s="77" t="s">
        <v>392</v>
      </c>
      <c r="D5" s="77" t="s">
        <v>394</v>
      </c>
      <c r="E5" s="111">
        <v>1383727</v>
      </c>
    </row>
    <row r="6" spans="1:5" ht="34.5">
      <c r="A6" s="76">
        <v>3</v>
      </c>
      <c r="B6" s="77" t="s">
        <v>395</v>
      </c>
      <c r="C6" s="77" t="s">
        <v>396</v>
      </c>
      <c r="D6" s="77" t="s">
        <v>397</v>
      </c>
      <c r="E6" s="77">
        <v>17</v>
      </c>
    </row>
    <row r="7" spans="1:5" ht="34.5">
      <c r="A7" s="76">
        <v>4</v>
      </c>
      <c r="B7" s="77" t="s">
        <v>398</v>
      </c>
      <c r="C7" s="77" t="s">
        <v>396</v>
      </c>
      <c r="D7" s="77" t="s">
        <v>399</v>
      </c>
      <c r="E7" s="77">
        <v>938</v>
      </c>
    </row>
    <row r="8" spans="1:5" ht="34.5">
      <c r="A8" s="76">
        <v>5</v>
      </c>
      <c r="B8" s="77" t="s">
        <v>400</v>
      </c>
      <c r="C8" s="77" t="s">
        <v>396</v>
      </c>
      <c r="D8" s="77" t="s">
        <v>401</v>
      </c>
      <c r="E8" s="77">
        <v>22.94</v>
      </c>
    </row>
    <row r="9" spans="1:5" ht="17.25">
      <c r="A9" s="76">
        <v>6</v>
      </c>
      <c r="B9" s="77" t="s">
        <v>402</v>
      </c>
      <c r="C9" s="77" t="s">
        <v>403</v>
      </c>
      <c r="D9" s="77" t="s">
        <v>401</v>
      </c>
      <c r="E9" s="77">
        <v>26.03</v>
      </c>
    </row>
    <row r="10" spans="1:5" ht="34.5">
      <c r="A10" s="76">
        <v>7</v>
      </c>
      <c r="B10" s="77" t="s">
        <v>404</v>
      </c>
      <c r="C10" s="77" t="s">
        <v>405</v>
      </c>
      <c r="D10" s="77" t="s">
        <v>401</v>
      </c>
      <c r="E10" s="112">
        <v>38.33</v>
      </c>
    </row>
    <row r="11" spans="1:5" ht="17.25">
      <c r="A11" s="358">
        <v>8</v>
      </c>
      <c r="B11" s="77" t="s">
        <v>595</v>
      </c>
      <c r="C11" s="361" t="s">
        <v>392</v>
      </c>
      <c r="D11" s="361" t="s">
        <v>401</v>
      </c>
      <c r="E11" s="77" t="s">
        <v>406</v>
      </c>
    </row>
    <row r="12" spans="1:5" ht="34.5">
      <c r="A12" s="359"/>
      <c r="B12" s="77" t="s">
        <v>407</v>
      </c>
      <c r="C12" s="362"/>
      <c r="D12" s="362"/>
      <c r="E12" s="77" t="s">
        <v>408</v>
      </c>
    </row>
    <row r="13" spans="1:5" ht="34.5">
      <c r="A13" s="360"/>
      <c r="B13" s="77" t="s">
        <v>409</v>
      </c>
      <c r="C13" s="363"/>
      <c r="D13" s="363"/>
      <c r="E13" s="77" t="s">
        <v>410</v>
      </c>
    </row>
    <row r="14" spans="1:5" ht="30">
      <c r="A14" s="358">
        <v>9</v>
      </c>
      <c r="B14" s="113" t="s">
        <v>411</v>
      </c>
      <c r="C14" s="361" t="s">
        <v>412</v>
      </c>
      <c r="D14" s="361" t="s">
        <v>413</v>
      </c>
      <c r="E14" s="77"/>
    </row>
    <row r="15" spans="1:5" ht="17.25">
      <c r="A15" s="359"/>
      <c r="B15" s="77" t="s">
        <v>414</v>
      </c>
      <c r="C15" s="362"/>
      <c r="D15" s="362"/>
      <c r="E15" s="77">
        <v>7151.25</v>
      </c>
    </row>
    <row r="16" spans="1:5" ht="17.25">
      <c r="A16" s="360"/>
      <c r="B16" s="77" t="s">
        <v>415</v>
      </c>
      <c r="C16" s="363"/>
      <c r="D16" s="363"/>
      <c r="E16" s="77">
        <v>5496.81</v>
      </c>
    </row>
    <row r="17" spans="1:5" ht="30">
      <c r="A17" s="358">
        <v>10</v>
      </c>
      <c r="B17" s="113" t="s">
        <v>416</v>
      </c>
      <c r="C17" s="361" t="s">
        <v>412</v>
      </c>
      <c r="D17" s="361" t="s">
        <v>413</v>
      </c>
      <c r="E17" s="77"/>
    </row>
    <row r="18" spans="1:5" ht="17.25">
      <c r="A18" s="359"/>
      <c r="B18" s="77" t="s">
        <v>414</v>
      </c>
      <c r="C18" s="362"/>
      <c r="D18" s="362"/>
      <c r="E18" s="77">
        <v>6334.61</v>
      </c>
    </row>
    <row r="19" spans="1:5" ht="17.25">
      <c r="A19" s="360"/>
      <c r="B19" s="77" t="s">
        <v>415</v>
      </c>
      <c r="C19" s="363"/>
      <c r="D19" s="363"/>
      <c r="E19" s="77">
        <v>4871.3999999999996</v>
      </c>
    </row>
    <row r="20" spans="1:5" ht="17.25">
      <c r="A20" s="358">
        <v>11</v>
      </c>
      <c r="B20" s="113" t="s">
        <v>417</v>
      </c>
      <c r="C20" s="361" t="s">
        <v>412</v>
      </c>
      <c r="D20" s="361" t="s">
        <v>418</v>
      </c>
      <c r="E20" s="77"/>
    </row>
    <row r="21" spans="1:5" ht="17.25">
      <c r="A21" s="359"/>
      <c r="B21" s="77" t="s">
        <v>414</v>
      </c>
      <c r="C21" s="362"/>
      <c r="D21" s="362"/>
      <c r="E21" s="77" t="s">
        <v>419</v>
      </c>
    </row>
    <row r="22" spans="1:5" ht="17.25">
      <c r="A22" s="360"/>
      <c r="B22" s="77" t="s">
        <v>415</v>
      </c>
      <c r="C22" s="363"/>
      <c r="D22" s="363"/>
      <c r="E22" s="77">
        <v>39897</v>
      </c>
    </row>
    <row r="23" spans="1:5" ht="34.5">
      <c r="A23" s="76">
        <v>12</v>
      </c>
      <c r="B23" s="77" t="s">
        <v>420</v>
      </c>
      <c r="C23" s="77" t="s">
        <v>421</v>
      </c>
      <c r="D23" s="77" t="s">
        <v>422</v>
      </c>
      <c r="E23" s="77"/>
    </row>
    <row r="24" spans="1:5" ht="17.25">
      <c r="A24" s="76">
        <v>13</v>
      </c>
      <c r="B24" s="77" t="s">
        <v>423</v>
      </c>
      <c r="C24" s="77" t="s">
        <v>424</v>
      </c>
      <c r="D24" s="77" t="s">
        <v>425</v>
      </c>
      <c r="E24" s="77"/>
    </row>
    <row r="25" spans="1:5" ht="17.25">
      <c r="A25" s="76">
        <v>14</v>
      </c>
      <c r="B25" s="77" t="s">
        <v>426</v>
      </c>
      <c r="C25" s="77" t="s">
        <v>396</v>
      </c>
      <c r="D25" s="77" t="s">
        <v>425</v>
      </c>
      <c r="E25" s="77"/>
    </row>
    <row r="26" spans="1:5" ht="34.5">
      <c r="A26" s="76">
        <v>15</v>
      </c>
      <c r="B26" s="77" t="s">
        <v>427</v>
      </c>
      <c r="C26" s="77" t="s">
        <v>421</v>
      </c>
      <c r="D26" s="77" t="s">
        <v>422</v>
      </c>
      <c r="E26" s="77"/>
    </row>
    <row r="27" spans="1:5" ht="17.25">
      <c r="A27" s="76">
        <v>16</v>
      </c>
      <c r="B27" s="77" t="s">
        <v>428</v>
      </c>
      <c r="C27" s="77" t="s">
        <v>412</v>
      </c>
      <c r="D27" s="77" t="s">
        <v>238</v>
      </c>
      <c r="E27" s="77">
        <v>21</v>
      </c>
    </row>
    <row r="28" spans="1:5" ht="34.5">
      <c r="A28" s="76">
        <v>17</v>
      </c>
      <c r="B28" s="77" t="s">
        <v>429</v>
      </c>
      <c r="C28" s="77" t="s">
        <v>430</v>
      </c>
      <c r="D28" s="77" t="s">
        <v>431</v>
      </c>
      <c r="E28" s="77">
        <v>9</v>
      </c>
    </row>
    <row r="29" spans="1:5" ht="17.25">
      <c r="A29" s="76">
        <v>18</v>
      </c>
      <c r="B29" s="77" t="s">
        <v>432</v>
      </c>
      <c r="C29" s="77" t="s">
        <v>433</v>
      </c>
      <c r="D29" s="77" t="s">
        <v>434</v>
      </c>
      <c r="E29" s="77">
        <v>39</v>
      </c>
    </row>
    <row r="30" spans="1:5" ht="17.25">
      <c r="A30" s="76">
        <v>19</v>
      </c>
      <c r="B30" s="77" t="s">
        <v>435</v>
      </c>
      <c r="C30" s="77" t="s">
        <v>396</v>
      </c>
      <c r="D30" s="77" t="s">
        <v>396</v>
      </c>
      <c r="E30" s="77"/>
    </row>
    <row r="31" spans="1:5" ht="17.25">
      <c r="A31" s="76" t="s">
        <v>436</v>
      </c>
      <c r="B31" s="77" t="s">
        <v>437</v>
      </c>
      <c r="C31" s="77" t="s">
        <v>396</v>
      </c>
      <c r="D31" s="77" t="s">
        <v>396</v>
      </c>
      <c r="E31" s="77"/>
    </row>
  </sheetData>
  <mergeCells count="14">
    <mergeCell ref="A17:A19"/>
    <mergeCell ref="C17:C19"/>
    <mergeCell ref="D17:D19"/>
    <mergeCell ref="A20:A22"/>
    <mergeCell ref="C20:C22"/>
    <mergeCell ref="D20:D22"/>
    <mergeCell ref="A14:A16"/>
    <mergeCell ref="C14:C16"/>
    <mergeCell ref="D14:D16"/>
    <mergeCell ref="A1:E1"/>
    <mergeCell ref="A2:E2"/>
    <mergeCell ref="A11:A13"/>
    <mergeCell ref="C11:C13"/>
    <mergeCell ref="D11:D13"/>
  </mergeCells>
  <printOptions gridLines="1"/>
  <pageMargins left="0.83" right="0.25" top="0.75" bottom="0.75" header="0.3" footer="0.3"/>
  <pageSetup paperSize="9" scale="9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0"/>
  <sheetViews>
    <sheetView topLeftCell="A13" workbookViewId="0">
      <selection sqref="A1:H30"/>
    </sheetView>
  </sheetViews>
  <sheetFormatPr defaultRowHeight="15"/>
  <cols>
    <col min="2" max="2" width="9.28515625" customWidth="1"/>
    <col min="3" max="3" width="14" customWidth="1"/>
    <col min="4" max="4" width="15.140625" customWidth="1"/>
    <col min="5" max="5" width="12.85546875" customWidth="1"/>
    <col min="6" max="6" width="13.140625" customWidth="1"/>
    <col min="7" max="7" width="13.28515625" customWidth="1"/>
    <col min="8" max="8" width="13" customWidth="1"/>
  </cols>
  <sheetData>
    <row r="1" spans="1:8" ht="21">
      <c r="A1" s="426">
        <v>36</v>
      </c>
      <c r="B1" s="427"/>
      <c r="C1" s="427"/>
      <c r="D1" s="427"/>
      <c r="E1" s="427"/>
      <c r="F1" s="427"/>
      <c r="G1" s="427"/>
      <c r="H1" s="428"/>
    </row>
    <row r="2" spans="1:8" ht="48.75" customHeight="1">
      <c r="A2" s="420" t="s">
        <v>85</v>
      </c>
      <c r="B2" s="522"/>
      <c r="C2" s="522"/>
      <c r="D2" s="522"/>
      <c r="E2" s="522"/>
      <c r="F2" s="522"/>
      <c r="G2" s="522"/>
      <c r="H2" s="523"/>
    </row>
    <row r="3" spans="1:8" ht="21" customHeight="1">
      <c r="A3" s="423" t="s">
        <v>52</v>
      </c>
      <c r="B3" s="524"/>
      <c r="C3" s="524"/>
      <c r="D3" s="524"/>
      <c r="E3" s="524"/>
      <c r="F3" s="524"/>
      <c r="G3" s="524"/>
      <c r="H3" s="525"/>
    </row>
    <row r="4" spans="1:8" ht="45">
      <c r="A4" s="166" t="s">
        <v>0</v>
      </c>
      <c r="B4" s="166" t="s">
        <v>1</v>
      </c>
      <c r="C4" s="166" t="s">
        <v>86</v>
      </c>
      <c r="D4" s="166" t="s">
        <v>87</v>
      </c>
      <c r="E4" s="166" t="s">
        <v>88</v>
      </c>
      <c r="F4" s="166" t="s">
        <v>89</v>
      </c>
      <c r="G4" s="166" t="s">
        <v>90</v>
      </c>
      <c r="H4" s="166" t="s">
        <v>91</v>
      </c>
    </row>
    <row r="5" spans="1:8">
      <c r="A5" s="2">
        <v>1</v>
      </c>
      <c r="B5" s="2" t="s">
        <v>10</v>
      </c>
      <c r="C5" s="2">
        <v>1</v>
      </c>
      <c r="D5" s="2">
        <v>10</v>
      </c>
      <c r="E5" s="2">
        <v>0</v>
      </c>
      <c r="F5" s="2">
        <v>0</v>
      </c>
      <c r="G5" s="2">
        <v>0</v>
      </c>
      <c r="H5" s="2">
        <v>0</v>
      </c>
    </row>
    <row r="6" spans="1:8">
      <c r="A6" s="2">
        <v>2</v>
      </c>
      <c r="B6" s="2" t="s">
        <v>11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>
      <c r="A7" s="2">
        <v>3</v>
      </c>
      <c r="B7" s="2" t="s">
        <v>12</v>
      </c>
      <c r="C7" s="2">
        <v>0</v>
      </c>
      <c r="D7" s="2">
        <v>0</v>
      </c>
      <c r="E7" s="2">
        <v>0</v>
      </c>
      <c r="F7" s="2">
        <v>0</v>
      </c>
      <c r="G7" s="2">
        <v>3</v>
      </c>
      <c r="H7" s="2">
        <v>32.700000000000003</v>
      </c>
    </row>
    <row r="8" spans="1:8">
      <c r="A8" s="2">
        <v>4</v>
      </c>
      <c r="B8" s="2" t="s">
        <v>13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>
      <c r="A9" s="2">
        <v>5</v>
      </c>
      <c r="B9" s="2" t="s">
        <v>14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>
      <c r="A10" s="2">
        <v>6</v>
      </c>
      <c r="B10" s="2" t="s">
        <v>15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>
      <c r="A11" s="2">
        <v>7</v>
      </c>
      <c r="B11" s="2" t="s">
        <v>16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>
      <c r="A12" s="2">
        <v>8</v>
      </c>
      <c r="B12" s="2" t="s">
        <v>17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>
      <c r="A13" s="2">
        <v>9</v>
      </c>
      <c r="B13" s="2" t="s">
        <v>18</v>
      </c>
      <c r="C13" s="2">
        <v>0</v>
      </c>
      <c r="D13" s="2">
        <v>0</v>
      </c>
      <c r="E13" s="2">
        <v>3</v>
      </c>
      <c r="F13" s="2">
        <v>29.73</v>
      </c>
      <c r="G13" s="2">
        <v>3</v>
      </c>
      <c r="H13" s="2">
        <v>29.73</v>
      </c>
    </row>
    <row r="14" spans="1:8">
      <c r="A14" s="2">
        <v>10</v>
      </c>
      <c r="B14" s="2" t="s">
        <v>19</v>
      </c>
      <c r="C14" s="2">
        <v>2</v>
      </c>
      <c r="D14" s="2">
        <v>0.26</v>
      </c>
      <c r="E14" s="2">
        <v>0</v>
      </c>
      <c r="F14" s="2">
        <v>0</v>
      </c>
      <c r="G14" s="2">
        <v>2</v>
      </c>
      <c r="H14" s="2">
        <v>0.3</v>
      </c>
    </row>
    <row r="15" spans="1:8">
      <c r="A15" s="2">
        <v>11</v>
      </c>
      <c r="B15" s="2" t="s">
        <v>20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>
      <c r="A16" s="2">
        <v>12</v>
      </c>
      <c r="B16" s="2" t="s">
        <v>21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>
      <c r="A17" s="3" t="s">
        <v>22</v>
      </c>
      <c r="B17" s="3" t="s">
        <v>23</v>
      </c>
      <c r="C17" s="3">
        <f t="shared" ref="C17:H17" si="0">SUM(C5:C16)</f>
        <v>3</v>
      </c>
      <c r="D17" s="3">
        <f t="shared" si="0"/>
        <v>10.26</v>
      </c>
      <c r="E17" s="3">
        <f t="shared" si="0"/>
        <v>3</v>
      </c>
      <c r="F17" s="3">
        <f t="shared" si="0"/>
        <v>29.73</v>
      </c>
      <c r="G17" s="3">
        <f t="shared" si="0"/>
        <v>8</v>
      </c>
      <c r="H17" s="3">
        <f t="shared" si="0"/>
        <v>62.730000000000004</v>
      </c>
    </row>
    <row r="18" spans="1:8">
      <c r="A18" s="2">
        <v>1</v>
      </c>
      <c r="B18" s="2" t="s">
        <v>24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>
      <c r="A19" s="2">
        <v>2</v>
      </c>
      <c r="B19" s="2" t="s">
        <v>63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>
      <c r="A20" s="2">
        <v>3</v>
      </c>
      <c r="B20" s="2" t="s">
        <v>25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>
      <c r="A21" s="2">
        <v>4</v>
      </c>
      <c r="B21" s="2" t="s">
        <v>26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>
      <c r="A22" s="2">
        <v>5</v>
      </c>
      <c r="B22" s="2" t="s">
        <v>27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>
      <c r="A23" s="2">
        <v>6</v>
      </c>
      <c r="B23" s="2" t="s">
        <v>28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>
      <c r="A24" s="2">
        <v>7</v>
      </c>
      <c r="B24" s="2" t="s">
        <v>29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>
      <c r="A25" s="2">
        <v>8</v>
      </c>
      <c r="B25" s="2" t="s">
        <v>30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>
      <c r="A26" s="3" t="s">
        <v>31</v>
      </c>
      <c r="B26" s="3" t="s">
        <v>23</v>
      </c>
      <c r="C26" s="3">
        <f t="shared" ref="C26:H26" si="1">SUM(C18:C25)</f>
        <v>0</v>
      </c>
      <c r="D26" s="3">
        <f t="shared" si="1"/>
        <v>0</v>
      </c>
      <c r="E26" s="3">
        <f t="shared" si="1"/>
        <v>0</v>
      </c>
      <c r="F26" s="3">
        <f t="shared" si="1"/>
        <v>0</v>
      </c>
      <c r="G26" s="3">
        <f t="shared" si="1"/>
        <v>0</v>
      </c>
      <c r="H26" s="3">
        <f t="shared" si="1"/>
        <v>0</v>
      </c>
    </row>
    <row r="27" spans="1:8">
      <c r="A27" s="2">
        <v>1</v>
      </c>
      <c r="B27" s="2" t="s">
        <v>32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>
      <c r="A28" s="3" t="s">
        <v>33</v>
      </c>
      <c r="B28" s="3" t="s">
        <v>23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2">
        <v>1</v>
      </c>
      <c r="B29" s="2" t="s">
        <v>34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>
      <c r="A30" s="3" t="s">
        <v>35</v>
      </c>
      <c r="B30" s="3" t="s">
        <v>23</v>
      </c>
      <c r="C30" s="3">
        <f>C17+C26+C28+C29</f>
        <v>3</v>
      </c>
      <c r="D30" s="3">
        <f t="shared" ref="D30:H30" si="2">D17+D26+D28+D29</f>
        <v>10.26</v>
      </c>
      <c r="E30" s="3">
        <f t="shared" si="2"/>
        <v>3</v>
      </c>
      <c r="F30" s="3">
        <f t="shared" si="2"/>
        <v>29.73</v>
      </c>
      <c r="G30" s="3">
        <f t="shared" si="2"/>
        <v>8</v>
      </c>
      <c r="H30" s="3">
        <f t="shared" si="2"/>
        <v>62.730000000000004</v>
      </c>
    </row>
  </sheetData>
  <mergeCells count="3">
    <mergeCell ref="A2:H2"/>
    <mergeCell ref="A3:H3"/>
    <mergeCell ref="A1:H1"/>
  </mergeCells>
  <printOptions gridLines="1"/>
  <pageMargins left="0.53" right="0.25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0"/>
  <sheetViews>
    <sheetView topLeftCell="A3" workbookViewId="0">
      <selection sqref="A1:F30"/>
    </sheetView>
  </sheetViews>
  <sheetFormatPr defaultRowHeight="15"/>
  <cols>
    <col min="2" max="2" width="14.28515625" customWidth="1"/>
    <col min="3" max="3" width="15.42578125" customWidth="1"/>
    <col min="4" max="4" width="14.5703125" customWidth="1"/>
    <col min="5" max="5" width="15" customWidth="1"/>
    <col min="6" max="6" width="13.28515625" customWidth="1"/>
  </cols>
  <sheetData>
    <row r="1" spans="1:7" s="114" customFormat="1" ht="18.75">
      <c r="A1" s="431">
        <v>37</v>
      </c>
      <c r="B1" s="432"/>
      <c r="C1" s="432"/>
      <c r="D1" s="432"/>
      <c r="E1" s="432"/>
      <c r="F1" s="433"/>
    </row>
    <row r="2" spans="1:7" ht="44.25" customHeight="1">
      <c r="A2" s="526" t="s">
        <v>604</v>
      </c>
      <c r="B2" s="527"/>
      <c r="C2" s="527"/>
      <c r="D2" s="527"/>
      <c r="E2" s="527"/>
      <c r="F2" s="528"/>
      <c r="G2" s="9"/>
    </row>
    <row r="3" spans="1:7" ht="18.75" customHeight="1">
      <c r="A3" s="529" t="s">
        <v>52</v>
      </c>
      <c r="B3" s="530"/>
      <c r="C3" s="530"/>
      <c r="D3" s="530"/>
      <c r="E3" s="530"/>
      <c r="F3" s="531"/>
      <c r="G3" s="9"/>
    </row>
    <row r="4" spans="1:7">
      <c r="A4" s="166" t="s">
        <v>0</v>
      </c>
      <c r="B4" s="166" t="s">
        <v>1</v>
      </c>
      <c r="C4" s="166" t="s">
        <v>114</v>
      </c>
      <c r="D4" s="166" t="s">
        <v>115</v>
      </c>
      <c r="E4" s="166" t="s">
        <v>112</v>
      </c>
      <c r="F4" s="166" t="s">
        <v>113</v>
      </c>
      <c r="G4" s="114"/>
    </row>
    <row r="5" spans="1:7">
      <c r="A5" s="2">
        <v>1</v>
      </c>
      <c r="B5" s="2" t="s">
        <v>10</v>
      </c>
      <c r="C5" s="2">
        <v>0</v>
      </c>
      <c r="D5" s="2">
        <v>0</v>
      </c>
      <c r="E5" s="2">
        <v>0</v>
      </c>
      <c r="F5" s="2">
        <v>0</v>
      </c>
      <c r="G5" s="114"/>
    </row>
    <row r="6" spans="1:7">
      <c r="A6" s="2">
        <v>2</v>
      </c>
      <c r="B6" s="2" t="s">
        <v>11</v>
      </c>
      <c r="C6" s="2">
        <v>0</v>
      </c>
      <c r="D6" s="2">
        <v>0</v>
      </c>
      <c r="E6" s="2">
        <v>0</v>
      </c>
      <c r="F6" s="2">
        <v>0</v>
      </c>
      <c r="G6" s="114"/>
    </row>
    <row r="7" spans="1:7">
      <c r="A7" s="2">
        <v>3</v>
      </c>
      <c r="B7" s="2" t="s">
        <v>12</v>
      </c>
      <c r="C7" s="2">
        <v>0</v>
      </c>
      <c r="D7" s="2">
        <v>0</v>
      </c>
      <c r="E7" s="2">
        <v>0</v>
      </c>
      <c r="F7" s="2">
        <v>0</v>
      </c>
      <c r="G7" s="114"/>
    </row>
    <row r="8" spans="1:7">
      <c r="A8" s="2">
        <v>4</v>
      </c>
      <c r="B8" s="2" t="s">
        <v>13</v>
      </c>
      <c r="C8" s="2">
        <v>0</v>
      </c>
      <c r="D8" s="2">
        <v>0</v>
      </c>
      <c r="E8" s="2">
        <v>0</v>
      </c>
      <c r="F8" s="2">
        <v>0</v>
      </c>
      <c r="G8" s="114"/>
    </row>
    <row r="9" spans="1:7">
      <c r="A9" s="2">
        <v>5</v>
      </c>
      <c r="B9" s="2" t="s">
        <v>14</v>
      </c>
      <c r="C9" s="2">
        <v>0</v>
      </c>
      <c r="D9" s="2">
        <v>0</v>
      </c>
      <c r="E9" s="2">
        <v>0</v>
      </c>
      <c r="F9" s="2">
        <v>0</v>
      </c>
      <c r="G9" s="114"/>
    </row>
    <row r="10" spans="1:7">
      <c r="A10" s="2">
        <v>6</v>
      </c>
      <c r="B10" s="2" t="s">
        <v>15</v>
      </c>
      <c r="C10" s="2">
        <v>0</v>
      </c>
      <c r="D10" s="2">
        <v>0</v>
      </c>
      <c r="E10" s="2">
        <v>0</v>
      </c>
      <c r="F10" s="2">
        <v>0</v>
      </c>
      <c r="G10" s="114"/>
    </row>
    <row r="11" spans="1:7">
      <c r="A11" s="2">
        <v>7</v>
      </c>
      <c r="B11" s="2" t="s">
        <v>16</v>
      </c>
      <c r="C11" s="2">
        <v>0</v>
      </c>
      <c r="D11" s="2">
        <v>0</v>
      </c>
      <c r="E11" s="2">
        <v>0</v>
      </c>
      <c r="F11" s="2">
        <v>0</v>
      </c>
      <c r="G11" s="114"/>
    </row>
    <row r="12" spans="1:7">
      <c r="A12" s="2">
        <v>8</v>
      </c>
      <c r="B12" s="2" t="s">
        <v>17</v>
      </c>
      <c r="C12" s="2">
        <v>0</v>
      </c>
      <c r="D12" s="2">
        <v>0</v>
      </c>
      <c r="E12" s="2">
        <v>0</v>
      </c>
      <c r="F12" s="2">
        <v>0</v>
      </c>
      <c r="G12" s="114"/>
    </row>
    <row r="13" spans="1:7">
      <c r="A13" s="2">
        <v>9</v>
      </c>
      <c r="B13" s="2" t="s">
        <v>18</v>
      </c>
      <c r="C13" s="2">
        <v>0</v>
      </c>
      <c r="D13" s="2">
        <v>0</v>
      </c>
      <c r="E13" s="2">
        <v>0</v>
      </c>
      <c r="F13" s="2">
        <v>0</v>
      </c>
      <c r="G13" s="114"/>
    </row>
    <row r="14" spans="1:7">
      <c r="A14" s="2">
        <v>10</v>
      </c>
      <c r="B14" s="2" t="s">
        <v>19</v>
      </c>
      <c r="C14" s="2">
        <v>0</v>
      </c>
      <c r="D14" s="2">
        <v>0</v>
      </c>
      <c r="E14" s="2">
        <v>0</v>
      </c>
      <c r="F14" s="2">
        <v>0</v>
      </c>
      <c r="G14" s="114"/>
    </row>
    <row r="15" spans="1:7">
      <c r="A15" s="2">
        <v>11</v>
      </c>
      <c r="B15" s="2" t="s">
        <v>20</v>
      </c>
      <c r="C15" s="2">
        <v>0</v>
      </c>
      <c r="D15" s="2">
        <v>0</v>
      </c>
      <c r="E15" s="2">
        <v>0</v>
      </c>
      <c r="F15" s="2">
        <v>0</v>
      </c>
      <c r="G15" s="114"/>
    </row>
    <row r="16" spans="1:7">
      <c r="A16" s="2">
        <v>12</v>
      </c>
      <c r="B16" s="2" t="s">
        <v>21</v>
      </c>
      <c r="C16" s="2">
        <v>0</v>
      </c>
      <c r="D16" s="2">
        <v>0</v>
      </c>
      <c r="E16" s="2">
        <v>0</v>
      </c>
      <c r="F16" s="2">
        <v>0</v>
      </c>
      <c r="G16" s="114"/>
    </row>
    <row r="17" spans="1:7">
      <c r="A17" s="3" t="s">
        <v>22</v>
      </c>
      <c r="B17" s="3" t="s">
        <v>23</v>
      </c>
      <c r="C17" s="3">
        <v>0</v>
      </c>
      <c r="D17" s="3">
        <v>0</v>
      </c>
      <c r="E17" s="3">
        <v>0</v>
      </c>
      <c r="F17" s="3">
        <v>0</v>
      </c>
      <c r="G17" s="114"/>
    </row>
    <row r="18" spans="1:7">
      <c r="A18" s="2">
        <v>1</v>
      </c>
      <c r="B18" s="2" t="s">
        <v>24</v>
      </c>
      <c r="C18" s="2">
        <v>0</v>
      </c>
      <c r="D18" s="2">
        <v>0</v>
      </c>
      <c r="E18" s="2">
        <v>0</v>
      </c>
      <c r="F18" s="2">
        <v>0</v>
      </c>
      <c r="G18" s="114"/>
    </row>
    <row r="19" spans="1:7">
      <c r="A19" s="2">
        <v>2</v>
      </c>
      <c r="B19" s="2" t="s">
        <v>53</v>
      </c>
      <c r="C19" s="2">
        <v>0</v>
      </c>
      <c r="D19" s="2">
        <v>0</v>
      </c>
      <c r="E19" s="2">
        <v>0</v>
      </c>
      <c r="F19" s="2">
        <v>0</v>
      </c>
      <c r="G19" s="114"/>
    </row>
    <row r="20" spans="1:7">
      <c r="A20" s="2">
        <v>3</v>
      </c>
      <c r="B20" s="2" t="s">
        <v>25</v>
      </c>
      <c r="C20" s="2">
        <v>1</v>
      </c>
      <c r="D20" s="2">
        <v>0.22</v>
      </c>
      <c r="E20" s="2">
        <v>2</v>
      </c>
      <c r="F20" s="2">
        <v>0.42</v>
      </c>
      <c r="G20" s="114"/>
    </row>
    <row r="21" spans="1:7">
      <c r="A21" s="2">
        <v>4</v>
      </c>
      <c r="B21" s="2" t="s">
        <v>26</v>
      </c>
      <c r="C21" s="2">
        <v>0</v>
      </c>
      <c r="D21" s="2">
        <v>0</v>
      </c>
      <c r="E21" s="2">
        <v>0</v>
      </c>
      <c r="F21" s="2">
        <v>0</v>
      </c>
      <c r="G21" s="114"/>
    </row>
    <row r="22" spans="1:7">
      <c r="A22" s="2">
        <v>5</v>
      </c>
      <c r="B22" s="2" t="s">
        <v>27</v>
      </c>
      <c r="C22" s="2">
        <v>0</v>
      </c>
      <c r="D22" s="2">
        <v>0</v>
      </c>
      <c r="E22" s="2">
        <v>0</v>
      </c>
      <c r="F22" s="2">
        <v>0</v>
      </c>
      <c r="G22" s="114"/>
    </row>
    <row r="23" spans="1:7">
      <c r="A23" s="2">
        <v>6</v>
      </c>
      <c r="B23" s="2" t="s">
        <v>28</v>
      </c>
      <c r="C23" s="2">
        <v>0</v>
      </c>
      <c r="D23" s="2">
        <v>0</v>
      </c>
      <c r="E23" s="2">
        <v>0</v>
      </c>
      <c r="F23" s="2">
        <v>0</v>
      </c>
      <c r="G23" s="114"/>
    </row>
    <row r="24" spans="1:7">
      <c r="A24" s="2">
        <v>7</v>
      </c>
      <c r="B24" s="2" t="s">
        <v>29</v>
      </c>
      <c r="C24" s="2">
        <v>15</v>
      </c>
      <c r="D24" s="2">
        <v>5.6</v>
      </c>
      <c r="E24" s="2">
        <v>6887</v>
      </c>
      <c r="F24" s="2">
        <v>1791.15</v>
      </c>
      <c r="G24" s="114"/>
    </row>
    <row r="25" spans="1:7">
      <c r="A25" s="2">
        <v>8</v>
      </c>
      <c r="B25" s="2" t="s">
        <v>30</v>
      </c>
      <c r="C25" s="2">
        <v>0</v>
      </c>
      <c r="D25" s="2">
        <v>0</v>
      </c>
      <c r="E25" s="2">
        <v>0</v>
      </c>
      <c r="F25" s="2">
        <v>0</v>
      </c>
      <c r="G25" s="114"/>
    </row>
    <row r="26" spans="1:7">
      <c r="A26" s="3" t="s">
        <v>31</v>
      </c>
      <c r="B26" s="3" t="s">
        <v>23</v>
      </c>
      <c r="C26" s="3">
        <v>16</v>
      </c>
      <c r="D26" s="3">
        <v>5.82</v>
      </c>
      <c r="E26" s="3">
        <v>6889</v>
      </c>
      <c r="F26" s="3">
        <v>1791.57</v>
      </c>
      <c r="G26" s="114"/>
    </row>
    <row r="27" spans="1:7">
      <c r="A27" s="2">
        <v>1</v>
      </c>
      <c r="B27" s="2" t="s">
        <v>32</v>
      </c>
      <c r="C27" s="2">
        <v>0</v>
      </c>
      <c r="D27" s="2">
        <v>0</v>
      </c>
      <c r="E27" s="2">
        <v>0</v>
      </c>
      <c r="F27" s="2">
        <v>0</v>
      </c>
      <c r="G27" s="114"/>
    </row>
    <row r="28" spans="1:7">
      <c r="A28" s="3" t="s">
        <v>33</v>
      </c>
      <c r="B28" s="3" t="s">
        <v>23</v>
      </c>
      <c r="C28" s="3">
        <v>0</v>
      </c>
      <c r="D28" s="3">
        <v>0</v>
      </c>
      <c r="E28" s="3">
        <v>0</v>
      </c>
      <c r="F28" s="3">
        <v>0</v>
      </c>
      <c r="G28" s="114"/>
    </row>
    <row r="29" spans="1:7">
      <c r="A29" s="2">
        <v>1</v>
      </c>
      <c r="B29" s="2" t="s">
        <v>34</v>
      </c>
      <c r="C29" s="2">
        <v>0</v>
      </c>
      <c r="D29" s="2">
        <v>0</v>
      </c>
      <c r="E29" s="2">
        <v>0</v>
      </c>
      <c r="F29" s="2">
        <v>0</v>
      </c>
      <c r="G29" s="114"/>
    </row>
    <row r="30" spans="1:7">
      <c r="A30" s="3" t="s">
        <v>35</v>
      </c>
      <c r="B30" s="3" t="s">
        <v>23</v>
      </c>
      <c r="C30" s="3">
        <v>16</v>
      </c>
      <c r="D30" s="3">
        <v>5.82</v>
      </c>
      <c r="E30" s="3">
        <v>6889</v>
      </c>
      <c r="F30" s="3">
        <v>1791.57</v>
      </c>
      <c r="G30" s="114"/>
    </row>
  </sheetData>
  <mergeCells count="3">
    <mergeCell ref="A2:F2"/>
    <mergeCell ref="A3:F3"/>
    <mergeCell ref="A1:F1"/>
  </mergeCells>
  <printOptions gridLines="1"/>
  <pageMargins left="0.7" right="0.7" top="0.75" bottom="0.75" header="0.3" footer="0.3"/>
  <pageSetup paperSize="9" scale="10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N6" sqref="N6"/>
    </sheetView>
  </sheetViews>
  <sheetFormatPr defaultRowHeight="15"/>
  <cols>
    <col min="1" max="1" width="8.5703125" customWidth="1"/>
    <col min="2" max="2" width="8.140625" customWidth="1"/>
    <col min="3" max="3" width="8.28515625" customWidth="1"/>
    <col min="4" max="4" width="8.85546875" style="54" customWidth="1"/>
    <col min="5" max="5" width="9.140625" style="129"/>
    <col min="6" max="6" width="8.42578125" customWidth="1"/>
    <col min="7" max="7" width="6.28515625" style="54" customWidth="1"/>
    <col min="8" max="8" width="8.7109375" customWidth="1"/>
    <col min="9" max="9" width="8.42578125" style="54" customWidth="1"/>
    <col min="10" max="10" width="7.7109375" customWidth="1"/>
    <col min="11" max="11" width="8.42578125" style="54" customWidth="1"/>
  </cols>
  <sheetData>
    <row r="1" spans="1:11" s="114" customFormat="1" ht="28.5" customHeight="1">
      <c r="A1" s="485">
        <v>38</v>
      </c>
      <c r="B1" s="486"/>
      <c r="C1" s="486"/>
      <c r="D1" s="486"/>
      <c r="E1" s="486"/>
      <c r="F1" s="486"/>
      <c r="G1" s="486"/>
      <c r="H1" s="486"/>
      <c r="I1" s="486"/>
      <c r="J1" s="486"/>
      <c r="K1" s="487"/>
    </row>
    <row r="2" spans="1:11" ht="54" customHeight="1">
      <c r="A2" s="442" t="s">
        <v>66</v>
      </c>
      <c r="B2" s="533"/>
      <c r="C2" s="533"/>
      <c r="D2" s="533"/>
      <c r="E2" s="533"/>
      <c r="F2" s="533"/>
      <c r="G2" s="533"/>
      <c r="H2" s="533"/>
      <c r="I2" s="533"/>
      <c r="J2" s="533"/>
      <c r="K2" s="534"/>
    </row>
    <row r="3" spans="1:11" ht="25.5" customHeight="1">
      <c r="A3" s="423" t="s">
        <v>52</v>
      </c>
      <c r="B3" s="524"/>
      <c r="C3" s="524"/>
      <c r="D3" s="524"/>
      <c r="E3" s="524"/>
      <c r="F3" s="524"/>
      <c r="G3" s="524"/>
      <c r="H3" s="524"/>
      <c r="I3" s="524"/>
      <c r="J3" s="524"/>
      <c r="K3" s="525"/>
    </row>
    <row r="4" spans="1:11" s="103" customFormat="1" ht="36.75" customHeight="1">
      <c r="A4" s="488" t="s">
        <v>0</v>
      </c>
      <c r="B4" s="488" t="s">
        <v>1</v>
      </c>
      <c r="C4" s="532" t="s">
        <v>599</v>
      </c>
      <c r="D4" s="532"/>
      <c r="E4" s="532" t="s">
        <v>250</v>
      </c>
      <c r="F4" s="532" t="s">
        <v>600</v>
      </c>
      <c r="G4" s="532"/>
      <c r="H4" s="532" t="s">
        <v>601</v>
      </c>
      <c r="I4" s="532"/>
      <c r="J4" s="532" t="s">
        <v>602</v>
      </c>
      <c r="K4" s="532"/>
    </row>
    <row r="5" spans="1:11">
      <c r="A5" s="488"/>
      <c r="B5" s="488"/>
      <c r="C5" s="104" t="s">
        <v>603</v>
      </c>
      <c r="D5" s="94" t="s">
        <v>240</v>
      </c>
      <c r="E5" s="532"/>
      <c r="F5" s="104" t="s">
        <v>603</v>
      </c>
      <c r="G5" s="94" t="s">
        <v>240</v>
      </c>
      <c r="H5" s="104" t="s">
        <v>603</v>
      </c>
      <c r="I5" s="94" t="s">
        <v>240</v>
      </c>
      <c r="J5" s="104" t="s">
        <v>603</v>
      </c>
      <c r="K5" s="94" t="s">
        <v>240</v>
      </c>
    </row>
    <row r="6" spans="1:11">
      <c r="A6" s="18">
        <v>1</v>
      </c>
      <c r="B6" s="18" t="s">
        <v>10</v>
      </c>
      <c r="C6" s="2">
        <v>0</v>
      </c>
      <c r="D6" s="61">
        <v>0</v>
      </c>
      <c r="E6" s="120">
        <v>8</v>
      </c>
      <c r="F6" s="2">
        <v>0</v>
      </c>
      <c r="G6" s="61">
        <v>0</v>
      </c>
      <c r="H6" s="2">
        <v>0</v>
      </c>
      <c r="I6" s="61">
        <v>0</v>
      </c>
      <c r="J6" s="2">
        <v>0</v>
      </c>
      <c r="K6" s="61">
        <v>0</v>
      </c>
    </row>
    <row r="7" spans="1:11">
      <c r="A7" s="2">
        <v>2</v>
      </c>
      <c r="B7" s="2" t="s">
        <v>11</v>
      </c>
      <c r="C7" s="2">
        <v>0</v>
      </c>
      <c r="D7" s="61">
        <v>0</v>
      </c>
      <c r="E7" s="131">
        <v>13</v>
      </c>
      <c r="F7" s="2">
        <v>0</v>
      </c>
      <c r="G7" s="61">
        <v>0</v>
      </c>
      <c r="H7" s="2">
        <v>0</v>
      </c>
      <c r="I7" s="61">
        <v>0</v>
      </c>
      <c r="J7" s="2">
        <v>0</v>
      </c>
      <c r="K7" s="61">
        <v>0</v>
      </c>
    </row>
    <row r="8" spans="1:11">
      <c r="A8" s="2">
        <v>3</v>
      </c>
      <c r="B8" s="2" t="s">
        <v>12</v>
      </c>
      <c r="C8" s="2">
        <v>0</v>
      </c>
      <c r="D8" s="61">
        <v>0</v>
      </c>
      <c r="E8" s="120">
        <v>0</v>
      </c>
      <c r="F8" s="2">
        <v>0</v>
      </c>
      <c r="G8" s="61">
        <v>0</v>
      </c>
      <c r="H8" s="2">
        <v>0</v>
      </c>
      <c r="I8" s="61">
        <v>0</v>
      </c>
      <c r="J8" s="2">
        <v>0</v>
      </c>
      <c r="K8" s="61">
        <v>0</v>
      </c>
    </row>
    <row r="9" spans="1:11">
      <c r="A9" s="2">
        <v>4</v>
      </c>
      <c r="B9" s="2" t="s">
        <v>13</v>
      </c>
      <c r="C9" s="2">
        <v>0</v>
      </c>
      <c r="D9" s="61">
        <v>0</v>
      </c>
      <c r="E9" s="120">
        <v>6</v>
      </c>
      <c r="F9" s="2">
        <v>3</v>
      </c>
      <c r="G9" s="61">
        <v>0.53</v>
      </c>
      <c r="H9" s="2">
        <v>1</v>
      </c>
      <c r="I9" s="61">
        <v>0.01</v>
      </c>
      <c r="J9" s="2">
        <v>3</v>
      </c>
      <c r="K9" s="61">
        <v>0.53</v>
      </c>
    </row>
    <row r="10" spans="1:11">
      <c r="A10" s="2">
        <v>5</v>
      </c>
      <c r="B10" s="2" t="s">
        <v>14</v>
      </c>
      <c r="C10" s="2">
        <v>0</v>
      </c>
      <c r="D10" s="61">
        <v>0</v>
      </c>
      <c r="E10" s="120">
        <v>3</v>
      </c>
      <c r="F10" s="2">
        <v>0</v>
      </c>
      <c r="G10" s="61">
        <v>0</v>
      </c>
      <c r="H10" s="2">
        <v>0</v>
      </c>
      <c r="I10" s="61">
        <v>0</v>
      </c>
      <c r="J10" s="2">
        <v>0</v>
      </c>
      <c r="K10" s="61">
        <v>0</v>
      </c>
    </row>
    <row r="11" spans="1:11">
      <c r="A11" s="2">
        <v>6</v>
      </c>
      <c r="B11" s="2" t="s">
        <v>15</v>
      </c>
      <c r="C11" s="2">
        <v>0</v>
      </c>
      <c r="D11" s="61">
        <v>0</v>
      </c>
      <c r="E11" s="120">
        <v>0</v>
      </c>
      <c r="F11" s="2">
        <v>0</v>
      </c>
      <c r="G11" s="61">
        <v>0</v>
      </c>
      <c r="H11" s="2">
        <v>0</v>
      </c>
      <c r="I11" s="61">
        <v>0</v>
      </c>
      <c r="J11" s="2">
        <v>0</v>
      </c>
      <c r="K11" s="61">
        <v>0</v>
      </c>
    </row>
    <row r="12" spans="1:11">
      <c r="A12" s="2">
        <v>7</v>
      </c>
      <c r="B12" s="2" t="s">
        <v>16</v>
      </c>
      <c r="C12" s="2">
        <v>0</v>
      </c>
      <c r="D12" s="61">
        <v>0</v>
      </c>
      <c r="E12" s="120">
        <v>0</v>
      </c>
      <c r="F12" s="2">
        <v>0</v>
      </c>
      <c r="G12" s="61">
        <v>0</v>
      </c>
      <c r="H12" s="2">
        <v>0</v>
      </c>
      <c r="I12" s="61">
        <v>0</v>
      </c>
      <c r="J12" s="2">
        <v>0</v>
      </c>
      <c r="K12" s="61">
        <v>0</v>
      </c>
    </row>
    <row r="13" spans="1:11">
      <c r="A13" s="2">
        <v>8</v>
      </c>
      <c r="B13" s="2" t="s">
        <v>17</v>
      </c>
      <c r="C13" s="2">
        <v>16</v>
      </c>
      <c r="D13" s="61">
        <v>4.7</v>
      </c>
      <c r="E13" s="120">
        <v>15</v>
      </c>
      <c r="F13" s="2">
        <v>7</v>
      </c>
      <c r="G13" s="61">
        <v>5</v>
      </c>
      <c r="H13" s="2">
        <v>16</v>
      </c>
      <c r="I13" s="61">
        <v>7.4</v>
      </c>
      <c r="J13" s="2">
        <v>0</v>
      </c>
      <c r="K13" s="61">
        <v>0</v>
      </c>
    </row>
    <row r="14" spans="1:11">
      <c r="A14" s="2">
        <v>9</v>
      </c>
      <c r="B14" s="2" t="s">
        <v>18</v>
      </c>
      <c r="C14" s="2">
        <v>0</v>
      </c>
      <c r="D14" s="61">
        <v>0</v>
      </c>
      <c r="E14" s="132">
        <v>0</v>
      </c>
      <c r="F14" s="2">
        <v>0</v>
      </c>
      <c r="G14" s="61">
        <v>0</v>
      </c>
      <c r="H14" s="2">
        <v>0</v>
      </c>
      <c r="I14" s="61">
        <v>0</v>
      </c>
      <c r="J14" s="2">
        <v>0</v>
      </c>
      <c r="K14" s="61">
        <v>0</v>
      </c>
    </row>
    <row r="15" spans="1:11">
      <c r="A15" s="2">
        <v>10</v>
      </c>
      <c r="B15" s="2" t="s">
        <v>19</v>
      </c>
      <c r="C15" s="2">
        <v>1991</v>
      </c>
      <c r="D15" s="61">
        <v>384.75</v>
      </c>
      <c r="E15" s="134">
        <v>177</v>
      </c>
      <c r="F15" s="2">
        <v>0</v>
      </c>
      <c r="G15" s="61">
        <v>0</v>
      </c>
      <c r="H15" s="2">
        <v>1991</v>
      </c>
      <c r="I15" s="61">
        <v>384.75</v>
      </c>
      <c r="J15" s="2">
        <v>5</v>
      </c>
      <c r="K15" s="61">
        <v>35.42</v>
      </c>
    </row>
    <row r="16" spans="1:11">
      <c r="A16" s="2">
        <v>11</v>
      </c>
      <c r="B16" s="2" t="s">
        <v>20</v>
      </c>
      <c r="C16" s="2">
        <v>0</v>
      </c>
      <c r="D16" s="61">
        <v>0</v>
      </c>
      <c r="E16" s="133">
        <v>0</v>
      </c>
      <c r="F16" s="2">
        <v>0</v>
      </c>
      <c r="G16" s="61">
        <v>0</v>
      </c>
      <c r="H16" s="2">
        <v>0</v>
      </c>
      <c r="I16" s="61">
        <v>0</v>
      </c>
      <c r="J16" s="2">
        <v>0</v>
      </c>
      <c r="K16" s="61">
        <v>0</v>
      </c>
    </row>
    <row r="17" spans="1:11">
      <c r="A17" s="2">
        <v>12</v>
      </c>
      <c r="B17" s="2" t="s">
        <v>21</v>
      </c>
      <c r="C17" s="2">
        <v>0</v>
      </c>
      <c r="D17" s="61">
        <v>0</v>
      </c>
      <c r="E17" s="133">
        <v>0</v>
      </c>
      <c r="F17" s="2">
        <v>0</v>
      </c>
      <c r="G17" s="61">
        <v>0</v>
      </c>
      <c r="H17" s="2">
        <v>0</v>
      </c>
      <c r="I17" s="61">
        <v>0</v>
      </c>
      <c r="J17" s="2">
        <v>0</v>
      </c>
      <c r="K17" s="61">
        <v>0</v>
      </c>
    </row>
    <row r="18" spans="1:11">
      <c r="A18" s="3" t="s">
        <v>22</v>
      </c>
      <c r="B18" s="3" t="s">
        <v>23</v>
      </c>
      <c r="C18" s="3">
        <f>SUM(C6:C17)</f>
        <v>2007</v>
      </c>
      <c r="D18" s="62">
        <f>SUM(D6:D17)</f>
        <v>389.45</v>
      </c>
      <c r="E18" s="121">
        <f>SUM(E6:E17)</f>
        <v>222</v>
      </c>
      <c r="F18" s="3">
        <f t="shared" ref="F18:K18" si="0">SUM(F6:F17)</f>
        <v>10</v>
      </c>
      <c r="G18" s="62">
        <f t="shared" si="0"/>
        <v>5.53</v>
      </c>
      <c r="H18" s="3">
        <f t="shared" si="0"/>
        <v>2008</v>
      </c>
      <c r="I18" s="62">
        <f t="shared" si="0"/>
        <v>392.16</v>
      </c>
      <c r="J18" s="3">
        <f t="shared" si="0"/>
        <v>8</v>
      </c>
      <c r="K18" s="62">
        <f t="shared" si="0"/>
        <v>35.950000000000003</v>
      </c>
    </row>
    <row r="19" spans="1:11">
      <c r="A19" s="2">
        <v>1</v>
      </c>
      <c r="B19" s="2" t="s">
        <v>24</v>
      </c>
      <c r="C19" s="2">
        <v>0</v>
      </c>
      <c r="D19" s="61">
        <v>0</v>
      </c>
      <c r="E19" s="120">
        <v>0</v>
      </c>
      <c r="F19" s="2">
        <v>0</v>
      </c>
      <c r="G19" s="61">
        <v>0</v>
      </c>
      <c r="H19" s="2">
        <v>0</v>
      </c>
      <c r="I19" s="61">
        <v>0</v>
      </c>
      <c r="J19" s="2">
        <v>0</v>
      </c>
      <c r="K19" s="61">
        <v>0</v>
      </c>
    </row>
    <row r="20" spans="1:11">
      <c r="A20" s="2">
        <v>2</v>
      </c>
      <c r="B20" s="2" t="s">
        <v>53</v>
      </c>
      <c r="C20" s="2">
        <v>0</v>
      </c>
      <c r="D20" s="61">
        <v>0</v>
      </c>
      <c r="E20" s="120">
        <v>0</v>
      </c>
      <c r="F20" s="2">
        <v>0</v>
      </c>
      <c r="G20" s="61">
        <v>0</v>
      </c>
      <c r="H20" s="2">
        <v>0</v>
      </c>
      <c r="I20" s="61">
        <v>0</v>
      </c>
      <c r="J20" s="2">
        <v>0</v>
      </c>
      <c r="K20" s="61">
        <v>0</v>
      </c>
    </row>
    <row r="21" spans="1:11">
      <c r="A21" s="2">
        <v>3</v>
      </c>
      <c r="B21" s="2" t="s">
        <v>25</v>
      </c>
      <c r="C21" s="2">
        <v>0</v>
      </c>
      <c r="D21" s="61">
        <v>0</v>
      </c>
      <c r="E21" s="120">
        <v>6</v>
      </c>
      <c r="F21" s="2">
        <v>0</v>
      </c>
      <c r="G21" s="61">
        <v>0</v>
      </c>
      <c r="H21" s="2">
        <v>0</v>
      </c>
      <c r="I21" s="61">
        <v>0</v>
      </c>
      <c r="J21" s="2">
        <v>0</v>
      </c>
      <c r="K21" s="61">
        <v>0</v>
      </c>
    </row>
    <row r="22" spans="1:11">
      <c r="A22" s="2">
        <v>4</v>
      </c>
      <c r="B22" s="2" t="s">
        <v>26</v>
      </c>
      <c r="C22" s="2">
        <v>0</v>
      </c>
      <c r="D22" s="61">
        <v>0</v>
      </c>
      <c r="E22" s="120">
        <v>7</v>
      </c>
      <c r="F22" s="2">
        <v>0</v>
      </c>
      <c r="G22" s="61">
        <v>0</v>
      </c>
      <c r="H22" s="2">
        <v>0</v>
      </c>
      <c r="I22" s="61">
        <v>0</v>
      </c>
      <c r="J22" s="2">
        <v>0</v>
      </c>
      <c r="K22" s="61">
        <v>0</v>
      </c>
    </row>
    <row r="23" spans="1:11">
      <c r="A23" s="2">
        <v>5</v>
      </c>
      <c r="B23" s="2" t="s">
        <v>27</v>
      </c>
      <c r="C23" s="2">
        <v>0</v>
      </c>
      <c r="D23" s="61">
        <v>0</v>
      </c>
      <c r="E23" s="120">
        <v>0</v>
      </c>
      <c r="F23" s="2">
        <v>0</v>
      </c>
      <c r="G23" s="61">
        <v>0</v>
      </c>
      <c r="H23" s="2">
        <v>0</v>
      </c>
      <c r="I23" s="61">
        <v>0</v>
      </c>
      <c r="J23" s="2">
        <v>0</v>
      </c>
      <c r="K23" s="61">
        <v>0</v>
      </c>
    </row>
    <row r="24" spans="1:11">
      <c r="A24" s="2">
        <v>6</v>
      </c>
      <c r="B24" s="2" t="s">
        <v>28</v>
      </c>
      <c r="C24" s="2">
        <v>0</v>
      </c>
      <c r="D24" s="61">
        <v>0</v>
      </c>
      <c r="E24" s="120">
        <v>0</v>
      </c>
      <c r="F24" s="2">
        <v>0</v>
      </c>
      <c r="G24" s="61">
        <v>0</v>
      </c>
      <c r="H24" s="2">
        <v>0</v>
      </c>
      <c r="I24" s="61">
        <v>0</v>
      </c>
      <c r="J24" s="2">
        <v>0</v>
      </c>
      <c r="K24" s="61">
        <v>0</v>
      </c>
    </row>
    <row r="25" spans="1:11">
      <c r="A25" s="2">
        <v>7</v>
      </c>
      <c r="B25" s="2" t="s">
        <v>29</v>
      </c>
      <c r="C25" s="2">
        <v>0</v>
      </c>
      <c r="D25" s="61">
        <v>0</v>
      </c>
      <c r="E25" s="120">
        <v>0</v>
      </c>
      <c r="F25" s="2">
        <v>0</v>
      </c>
      <c r="G25" s="61">
        <v>0</v>
      </c>
      <c r="H25" s="2">
        <v>0</v>
      </c>
      <c r="I25" s="61">
        <v>0</v>
      </c>
      <c r="J25" s="2">
        <v>0</v>
      </c>
      <c r="K25" s="61">
        <v>0</v>
      </c>
    </row>
    <row r="26" spans="1:11">
      <c r="A26" s="2">
        <v>8</v>
      </c>
      <c r="B26" s="2" t="s">
        <v>30</v>
      </c>
      <c r="C26" s="2">
        <v>0</v>
      </c>
      <c r="D26" s="61">
        <v>0</v>
      </c>
      <c r="E26" s="120">
        <v>0</v>
      </c>
      <c r="F26" s="2">
        <v>0</v>
      </c>
      <c r="G26" s="61">
        <v>0</v>
      </c>
      <c r="H26" s="2">
        <v>0</v>
      </c>
      <c r="I26" s="61">
        <v>0</v>
      </c>
      <c r="J26" s="2">
        <v>0</v>
      </c>
      <c r="K26" s="61">
        <v>0</v>
      </c>
    </row>
    <row r="27" spans="1:11">
      <c r="A27" s="3" t="s">
        <v>31</v>
      </c>
      <c r="B27" s="3" t="s">
        <v>23</v>
      </c>
      <c r="C27" s="3">
        <f>SUM(C19:C26)</f>
        <v>0</v>
      </c>
      <c r="D27" s="62">
        <f>SUM(D19:D26)</f>
        <v>0</v>
      </c>
      <c r="E27" s="121">
        <f>SUM(E19:E26)</f>
        <v>13</v>
      </c>
      <c r="F27" s="3">
        <f t="shared" ref="F27:K27" si="1">SUM(F19:F26)</f>
        <v>0</v>
      </c>
      <c r="G27" s="62">
        <f t="shared" si="1"/>
        <v>0</v>
      </c>
      <c r="H27" s="3">
        <f t="shared" si="1"/>
        <v>0</v>
      </c>
      <c r="I27" s="62">
        <f t="shared" si="1"/>
        <v>0</v>
      </c>
      <c r="J27" s="3">
        <f t="shared" si="1"/>
        <v>0</v>
      </c>
      <c r="K27" s="62">
        <f t="shared" si="1"/>
        <v>0</v>
      </c>
    </row>
    <row r="28" spans="1:11">
      <c r="A28" s="2">
        <v>1</v>
      </c>
      <c r="B28" s="2" t="s">
        <v>32</v>
      </c>
      <c r="C28" s="2">
        <v>30</v>
      </c>
      <c r="D28" s="61">
        <v>1.1000000000000001</v>
      </c>
      <c r="E28" s="120">
        <v>380</v>
      </c>
      <c r="F28" s="2">
        <v>49</v>
      </c>
      <c r="G28" s="61">
        <v>40.98</v>
      </c>
      <c r="H28" s="2">
        <v>3436</v>
      </c>
      <c r="I28" s="61">
        <v>844.58</v>
      </c>
      <c r="J28" s="2">
        <v>252</v>
      </c>
      <c r="K28" s="61">
        <v>195.37</v>
      </c>
    </row>
    <row r="29" spans="1:11">
      <c r="A29" s="3" t="s">
        <v>33</v>
      </c>
      <c r="B29" s="3" t="s">
        <v>23</v>
      </c>
      <c r="C29" s="3">
        <f>C28</f>
        <v>30</v>
      </c>
      <c r="D29" s="62">
        <f>D28</f>
        <v>1.1000000000000001</v>
      </c>
      <c r="E29" s="121">
        <f>E28</f>
        <v>380</v>
      </c>
      <c r="F29" s="3">
        <f t="shared" ref="F29:K29" si="2">F28</f>
        <v>49</v>
      </c>
      <c r="G29" s="62">
        <f t="shared" si="2"/>
        <v>40.98</v>
      </c>
      <c r="H29" s="3">
        <f t="shared" si="2"/>
        <v>3436</v>
      </c>
      <c r="I29" s="62">
        <f t="shared" si="2"/>
        <v>844.58</v>
      </c>
      <c r="J29" s="3">
        <f t="shared" si="2"/>
        <v>252</v>
      </c>
      <c r="K29" s="62">
        <f t="shared" si="2"/>
        <v>195.37</v>
      </c>
    </row>
    <row r="30" spans="1:11">
      <c r="A30" s="2">
        <v>1</v>
      </c>
      <c r="B30" s="2" t="s">
        <v>34</v>
      </c>
      <c r="C30" s="2">
        <v>51</v>
      </c>
      <c r="D30" s="61">
        <v>4.21</v>
      </c>
      <c r="E30" s="120">
        <v>55</v>
      </c>
      <c r="F30" s="2">
        <v>8</v>
      </c>
      <c r="G30" s="61">
        <v>10.199999999999999</v>
      </c>
      <c r="H30" s="2">
        <v>0</v>
      </c>
      <c r="I30" s="61">
        <v>0</v>
      </c>
      <c r="J30" s="2">
        <v>0</v>
      </c>
      <c r="K30" s="61">
        <v>0</v>
      </c>
    </row>
    <row r="31" spans="1:11" ht="15" customHeight="1">
      <c r="A31" s="3" t="s">
        <v>35</v>
      </c>
      <c r="B31" s="3" t="s">
        <v>23</v>
      </c>
      <c r="C31" s="3">
        <f>C18+C27+C29+C30</f>
        <v>2088</v>
      </c>
      <c r="D31" s="62">
        <f>D18+D27+D29+D30</f>
        <v>394.76</v>
      </c>
      <c r="E31" s="121">
        <f>E18+E27+E29+E30</f>
        <v>670</v>
      </c>
      <c r="F31" s="3">
        <f t="shared" ref="F31:K31" si="3">F18+F27+F29+F30</f>
        <v>67</v>
      </c>
      <c r="G31" s="62">
        <f t="shared" si="3"/>
        <v>56.709999999999994</v>
      </c>
      <c r="H31" s="3">
        <f t="shared" si="3"/>
        <v>5444</v>
      </c>
      <c r="I31" s="62">
        <f t="shared" si="3"/>
        <v>1236.74</v>
      </c>
      <c r="J31" s="3">
        <f t="shared" si="3"/>
        <v>260</v>
      </c>
      <c r="K31" s="62">
        <f t="shared" si="3"/>
        <v>231.32</v>
      </c>
    </row>
    <row r="32" spans="1:11" ht="15" customHeight="1"/>
  </sheetData>
  <mergeCells count="10">
    <mergeCell ref="H4:I4"/>
    <mergeCell ref="J4:K4"/>
    <mergeCell ref="A2:K2"/>
    <mergeCell ref="A3:K3"/>
    <mergeCell ref="A1:K1"/>
    <mergeCell ref="B4:B5"/>
    <mergeCell ref="A4:A5"/>
    <mergeCell ref="C4:D4"/>
    <mergeCell ref="E4:E5"/>
    <mergeCell ref="F4:G4"/>
  </mergeCells>
  <printOptions gridLines="1"/>
  <pageMargins left="0.82" right="0.25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30"/>
    </sheetView>
  </sheetViews>
  <sheetFormatPr defaultRowHeight="15"/>
  <cols>
    <col min="1" max="1" width="9.42578125" customWidth="1"/>
    <col min="2" max="2" width="12.7109375" customWidth="1"/>
    <col min="3" max="3" width="10.5703125" style="130" customWidth="1"/>
    <col min="4" max="4" width="21.5703125" customWidth="1"/>
    <col min="5" max="5" width="26.28515625" style="54" customWidth="1"/>
  </cols>
  <sheetData>
    <row r="1" spans="1:5" ht="26.25" customHeight="1">
      <c r="A1" s="535">
        <v>39</v>
      </c>
      <c r="B1" s="536"/>
      <c r="C1" s="536"/>
      <c r="D1" s="536"/>
      <c r="E1" s="537"/>
    </row>
    <row r="2" spans="1:5" ht="41.25" customHeight="1">
      <c r="A2" s="538" t="s">
        <v>93</v>
      </c>
      <c r="B2" s="539"/>
      <c r="C2" s="539"/>
      <c r="D2" s="539"/>
      <c r="E2" s="540"/>
    </row>
    <row r="3" spans="1:5" ht="21" customHeight="1">
      <c r="A3" s="541" t="s">
        <v>52</v>
      </c>
      <c r="B3" s="542"/>
      <c r="C3" s="542"/>
      <c r="D3" s="542"/>
      <c r="E3" s="543"/>
    </row>
    <row r="4" spans="1:5" ht="32.25" customHeight="1">
      <c r="A4" s="269" t="s">
        <v>0</v>
      </c>
      <c r="B4" s="269" t="s">
        <v>1</v>
      </c>
      <c r="C4" s="269" t="s">
        <v>250</v>
      </c>
      <c r="D4" s="269" t="s">
        <v>94</v>
      </c>
      <c r="E4" s="270" t="s">
        <v>95</v>
      </c>
    </row>
    <row r="5" spans="1:5">
      <c r="A5" s="2">
        <v>1</v>
      </c>
      <c r="B5" s="2" t="s">
        <v>10</v>
      </c>
      <c r="C5" s="140">
        <v>8</v>
      </c>
      <c r="D5" s="39">
        <v>2</v>
      </c>
      <c r="E5" s="8">
        <v>1.1000000000000001</v>
      </c>
    </row>
    <row r="6" spans="1:5">
      <c r="A6" s="2">
        <v>2</v>
      </c>
      <c r="B6" s="2" t="s">
        <v>11</v>
      </c>
      <c r="C6" s="127">
        <v>13</v>
      </c>
      <c r="D6" s="39">
        <v>0</v>
      </c>
      <c r="E6" s="8">
        <v>0</v>
      </c>
    </row>
    <row r="7" spans="1:5">
      <c r="A7" s="2">
        <v>3</v>
      </c>
      <c r="B7" s="2" t="s">
        <v>12</v>
      </c>
      <c r="C7" s="127">
        <v>0</v>
      </c>
      <c r="D7" s="39">
        <v>0</v>
      </c>
      <c r="E7" s="8">
        <v>0</v>
      </c>
    </row>
    <row r="8" spans="1:5">
      <c r="A8" s="2">
        <v>4</v>
      </c>
      <c r="B8" s="2" t="s">
        <v>13</v>
      </c>
      <c r="C8" s="127">
        <v>6</v>
      </c>
      <c r="D8" s="39">
        <v>0</v>
      </c>
      <c r="E8" s="8">
        <v>0</v>
      </c>
    </row>
    <row r="9" spans="1:5">
      <c r="A9" s="2">
        <v>5</v>
      </c>
      <c r="B9" s="2" t="s">
        <v>14</v>
      </c>
      <c r="C9" s="127">
        <v>3</v>
      </c>
      <c r="D9" s="39">
        <v>1</v>
      </c>
      <c r="E9" s="8">
        <v>2.5</v>
      </c>
    </row>
    <row r="10" spans="1:5">
      <c r="A10" s="2">
        <v>6</v>
      </c>
      <c r="B10" s="2" t="s">
        <v>15</v>
      </c>
      <c r="C10" s="127">
        <v>0</v>
      </c>
      <c r="D10" s="39">
        <v>0</v>
      </c>
      <c r="E10" s="8">
        <v>0</v>
      </c>
    </row>
    <row r="11" spans="1:5">
      <c r="A11" s="2">
        <v>7</v>
      </c>
      <c r="B11" s="2" t="s">
        <v>16</v>
      </c>
      <c r="C11" s="127">
        <v>0</v>
      </c>
      <c r="D11" s="39">
        <v>0</v>
      </c>
      <c r="E11" s="8">
        <v>0</v>
      </c>
    </row>
    <row r="12" spans="1:5">
      <c r="A12" s="2">
        <v>8</v>
      </c>
      <c r="B12" s="2" t="s">
        <v>17</v>
      </c>
      <c r="C12" s="127">
        <v>15</v>
      </c>
      <c r="D12" s="39">
        <v>4</v>
      </c>
      <c r="E12" s="8">
        <v>5</v>
      </c>
    </row>
    <row r="13" spans="1:5">
      <c r="A13" s="2">
        <v>9</v>
      </c>
      <c r="B13" s="2" t="s">
        <v>18</v>
      </c>
      <c r="C13" s="127">
        <v>0</v>
      </c>
      <c r="D13" s="39">
        <v>0</v>
      </c>
      <c r="E13" s="8">
        <v>0</v>
      </c>
    </row>
    <row r="14" spans="1:5">
      <c r="A14" s="2">
        <v>10</v>
      </c>
      <c r="B14" s="2" t="s">
        <v>19</v>
      </c>
      <c r="C14" s="7">
        <v>177</v>
      </c>
      <c r="D14" s="39">
        <v>13</v>
      </c>
      <c r="E14" s="8">
        <v>18.75</v>
      </c>
    </row>
    <row r="15" spans="1:5">
      <c r="A15" s="2">
        <v>11</v>
      </c>
      <c r="B15" s="2" t="s">
        <v>20</v>
      </c>
      <c r="C15" s="127">
        <v>0</v>
      </c>
      <c r="D15" s="39">
        <v>0</v>
      </c>
      <c r="E15" s="8">
        <v>0</v>
      </c>
    </row>
    <row r="16" spans="1:5">
      <c r="A16" s="2">
        <v>12</v>
      </c>
      <c r="B16" s="2" t="s">
        <v>21</v>
      </c>
      <c r="C16" s="127">
        <v>0</v>
      </c>
      <c r="D16" s="39">
        <v>0</v>
      </c>
      <c r="E16" s="8">
        <v>0</v>
      </c>
    </row>
    <row r="17" spans="1:5">
      <c r="A17" s="3" t="s">
        <v>22</v>
      </c>
      <c r="B17" s="3" t="s">
        <v>23</v>
      </c>
      <c r="C17" s="128">
        <f>SUM(C5:C16)</f>
        <v>222</v>
      </c>
      <c r="D17" s="115">
        <f t="shared" ref="D17:E17" si="0">SUM(D5:D16)</f>
        <v>20</v>
      </c>
      <c r="E17" s="116">
        <f t="shared" si="0"/>
        <v>27.35</v>
      </c>
    </row>
    <row r="18" spans="1:5">
      <c r="A18" s="2">
        <v>1</v>
      </c>
      <c r="B18" s="2" t="s">
        <v>24</v>
      </c>
      <c r="C18" s="127">
        <v>0</v>
      </c>
      <c r="D18" s="39">
        <v>0</v>
      </c>
      <c r="E18" s="8">
        <v>0</v>
      </c>
    </row>
    <row r="19" spans="1:5">
      <c r="A19" s="2">
        <v>2</v>
      </c>
      <c r="B19" s="2" t="s">
        <v>63</v>
      </c>
      <c r="C19" s="127">
        <v>0</v>
      </c>
      <c r="D19" s="39">
        <v>0</v>
      </c>
      <c r="E19" s="8">
        <v>0</v>
      </c>
    </row>
    <row r="20" spans="1:5">
      <c r="A20" s="2">
        <v>3</v>
      </c>
      <c r="B20" s="2" t="s">
        <v>25</v>
      </c>
      <c r="C20" s="127">
        <v>6</v>
      </c>
      <c r="D20" s="39">
        <v>0</v>
      </c>
      <c r="E20" s="8">
        <v>0</v>
      </c>
    </row>
    <row r="21" spans="1:5">
      <c r="A21" s="2">
        <v>4</v>
      </c>
      <c r="B21" s="2" t="s">
        <v>26</v>
      </c>
      <c r="C21" s="127">
        <v>7</v>
      </c>
      <c r="D21" s="39">
        <v>0</v>
      </c>
      <c r="E21" s="8">
        <v>0</v>
      </c>
    </row>
    <row r="22" spans="1:5">
      <c r="A22" s="2">
        <v>5</v>
      </c>
      <c r="B22" s="2" t="s">
        <v>27</v>
      </c>
      <c r="C22" s="127">
        <v>0</v>
      </c>
      <c r="D22" s="39">
        <v>0</v>
      </c>
      <c r="E22" s="8">
        <v>0</v>
      </c>
    </row>
    <row r="23" spans="1:5">
      <c r="A23" s="2">
        <v>6</v>
      </c>
      <c r="B23" s="2" t="s">
        <v>28</v>
      </c>
      <c r="C23" s="127">
        <v>0</v>
      </c>
      <c r="D23" s="39">
        <v>0</v>
      </c>
      <c r="E23" s="8">
        <v>0</v>
      </c>
    </row>
    <row r="24" spans="1:5">
      <c r="A24" s="2">
        <v>7</v>
      </c>
      <c r="B24" s="2" t="s">
        <v>29</v>
      </c>
      <c r="C24" s="127">
        <v>0</v>
      </c>
      <c r="D24" s="39">
        <v>0</v>
      </c>
      <c r="E24" s="8">
        <v>0</v>
      </c>
    </row>
    <row r="25" spans="1:5">
      <c r="A25" s="2">
        <v>8</v>
      </c>
      <c r="B25" s="2" t="s">
        <v>30</v>
      </c>
      <c r="C25" s="127">
        <v>0</v>
      </c>
      <c r="D25" s="39">
        <v>0</v>
      </c>
      <c r="E25" s="8">
        <v>0</v>
      </c>
    </row>
    <row r="26" spans="1:5">
      <c r="A26" s="3" t="s">
        <v>31</v>
      </c>
      <c r="B26" s="3" t="s">
        <v>23</v>
      </c>
      <c r="C26" s="128">
        <f>SUM(C18:C25)</f>
        <v>13</v>
      </c>
      <c r="D26" s="115">
        <f t="shared" ref="D26:E26" si="1">SUM(D18:D25)</f>
        <v>0</v>
      </c>
      <c r="E26" s="116">
        <f t="shared" si="1"/>
        <v>0</v>
      </c>
    </row>
    <row r="27" spans="1:5">
      <c r="A27" s="2">
        <v>1</v>
      </c>
      <c r="B27" s="2" t="s">
        <v>32</v>
      </c>
      <c r="C27" s="127">
        <v>380</v>
      </c>
      <c r="D27" s="39">
        <v>248</v>
      </c>
      <c r="E27" s="8">
        <v>199.59</v>
      </c>
    </row>
    <row r="28" spans="1:5">
      <c r="A28" s="3" t="s">
        <v>33</v>
      </c>
      <c r="B28" s="3" t="s">
        <v>23</v>
      </c>
      <c r="C28" s="128">
        <f>C27</f>
        <v>380</v>
      </c>
      <c r="D28" s="115">
        <f t="shared" ref="D28:E28" si="2">D27</f>
        <v>248</v>
      </c>
      <c r="E28" s="116">
        <f t="shared" si="2"/>
        <v>199.59</v>
      </c>
    </row>
    <row r="29" spans="1:5">
      <c r="A29" s="2">
        <v>1</v>
      </c>
      <c r="B29" s="2" t="s">
        <v>34</v>
      </c>
      <c r="C29" s="127">
        <v>55</v>
      </c>
      <c r="D29" s="39">
        <v>0</v>
      </c>
      <c r="E29" s="8">
        <v>0</v>
      </c>
    </row>
    <row r="30" spans="1:5">
      <c r="A30" s="3" t="s">
        <v>35</v>
      </c>
      <c r="B30" s="3" t="s">
        <v>23</v>
      </c>
      <c r="C30" s="128">
        <f>C17+C26+C28+C29</f>
        <v>670</v>
      </c>
      <c r="D30" s="115">
        <f t="shared" ref="D30:E30" si="3">D17+D26+D28+D29</f>
        <v>268</v>
      </c>
      <c r="E30" s="116">
        <f t="shared" si="3"/>
        <v>226.94</v>
      </c>
    </row>
    <row r="31" spans="1:5" ht="15" customHeight="1"/>
  </sheetData>
  <mergeCells count="3">
    <mergeCell ref="A1:E1"/>
    <mergeCell ref="A2:E2"/>
    <mergeCell ref="A3:E3"/>
  </mergeCells>
  <printOptions gridLines="1"/>
  <pageMargins left="1.19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7.28515625" customWidth="1"/>
    <col min="2" max="2" width="7.42578125" customWidth="1"/>
    <col min="3" max="3" width="7.28515625" style="44" customWidth="1"/>
    <col min="4" max="4" width="4.42578125" bestFit="1" customWidth="1"/>
    <col min="5" max="5" width="4.7109375" style="54" bestFit="1" customWidth="1"/>
    <col min="6" max="6" width="6.85546875" style="44" customWidth="1"/>
    <col min="7" max="7" width="4.42578125" bestFit="1" customWidth="1"/>
    <col min="8" max="8" width="5.85546875" style="54" bestFit="1" customWidth="1"/>
    <col min="9" max="9" width="12.42578125" customWidth="1"/>
    <col min="10" max="10" width="5" customWidth="1"/>
    <col min="11" max="11" width="5.28515625" style="54" customWidth="1"/>
    <col min="12" max="12" width="11" customWidth="1"/>
    <col min="13" max="13" width="5" customWidth="1"/>
    <col min="14" max="14" width="5.28515625" style="54" customWidth="1"/>
    <col min="15" max="15" width="11.42578125" customWidth="1"/>
  </cols>
  <sheetData>
    <row r="1" spans="1:15" ht="21">
      <c r="A1" s="426">
        <v>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8"/>
    </row>
    <row r="2" spans="1:15" ht="49.5" customHeight="1">
      <c r="A2" s="420" t="s">
        <v>92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3"/>
    </row>
    <row r="3" spans="1:15" ht="23.25">
      <c r="A3" s="420" t="s">
        <v>52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3"/>
    </row>
    <row r="4" spans="1:15" s="44" customFormat="1" ht="15.75">
      <c r="A4" s="488" t="s">
        <v>0</v>
      </c>
      <c r="B4" s="488" t="s">
        <v>1</v>
      </c>
      <c r="C4" s="544" t="s">
        <v>540</v>
      </c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</row>
    <row r="5" spans="1:15" s="44" customFormat="1" ht="15.75">
      <c r="A5" s="488"/>
      <c r="B5" s="488"/>
      <c r="C5" s="544" t="s">
        <v>541</v>
      </c>
      <c r="D5" s="544"/>
      <c r="E5" s="544"/>
      <c r="F5" s="544" t="s">
        <v>542</v>
      </c>
      <c r="G5" s="544"/>
      <c r="H5" s="544"/>
      <c r="I5" s="544"/>
      <c r="J5" s="544" t="s">
        <v>543</v>
      </c>
      <c r="K5" s="544"/>
      <c r="L5" s="544"/>
      <c r="M5" s="544" t="s">
        <v>544</v>
      </c>
      <c r="N5" s="544"/>
      <c r="O5" s="544"/>
    </row>
    <row r="6" spans="1:15" s="44" customFormat="1" ht="30">
      <c r="A6" s="488"/>
      <c r="B6" s="488"/>
      <c r="C6" s="168" t="s">
        <v>545</v>
      </c>
      <c r="D6" s="168" t="s">
        <v>238</v>
      </c>
      <c r="E6" s="78" t="s">
        <v>240</v>
      </c>
      <c r="F6" s="271" t="s">
        <v>545</v>
      </c>
      <c r="G6" s="168" t="s">
        <v>238</v>
      </c>
      <c r="H6" s="78" t="s">
        <v>546</v>
      </c>
      <c r="I6" s="168" t="s">
        <v>547</v>
      </c>
      <c r="J6" s="168" t="s">
        <v>495</v>
      </c>
      <c r="K6" s="78" t="s">
        <v>272</v>
      </c>
      <c r="L6" s="168" t="s">
        <v>548</v>
      </c>
      <c r="M6" s="168" t="s">
        <v>495</v>
      </c>
      <c r="N6" s="78" t="s">
        <v>272</v>
      </c>
      <c r="O6" s="168" t="s">
        <v>548</v>
      </c>
    </row>
    <row r="7" spans="1:15">
      <c r="A7" s="18">
        <v>1</v>
      </c>
      <c r="B7" s="18" t="s">
        <v>10</v>
      </c>
      <c r="C7" s="95">
        <v>6</v>
      </c>
      <c r="D7" s="18">
        <v>0</v>
      </c>
      <c r="E7" s="87">
        <v>0</v>
      </c>
      <c r="F7" s="100">
        <v>0</v>
      </c>
      <c r="G7" s="18">
        <v>0</v>
      </c>
      <c r="H7" s="87">
        <v>0</v>
      </c>
      <c r="I7" s="18">
        <v>0</v>
      </c>
      <c r="J7" s="18">
        <v>0</v>
      </c>
      <c r="K7" s="87">
        <v>0</v>
      </c>
      <c r="L7" s="18">
        <v>0</v>
      </c>
      <c r="M7" s="18">
        <v>2</v>
      </c>
      <c r="N7" s="87">
        <v>1.1000000000000001</v>
      </c>
      <c r="O7" s="18">
        <v>20</v>
      </c>
    </row>
    <row r="8" spans="1:15">
      <c r="A8" s="2">
        <v>2</v>
      </c>
      <c r="B8" s="2" t="s">
        <v>11</v>
      </c>
      <c r="C8" s="96">
        <v>5</v>
      </c>
      <c r="D8" s="105">
        <v>0</v>
      </c>
      <c r="E8" s="107">
        <v>0</v>
      </c>
      <c r="F8" s="141">
        <v>2</v>
      </c>
      <c r="G8" s="2">
        <v>0</v>
      </c>
      <c r="H8" s="61">
        <v>0</v>
      </c>
      <c r="I8" s="2">
        <v>0</v>
      </c>
      <c r="J8" s="2">
        <v>0</v>
      </c>
      <c r="K8" s="61">
        <v>0</v>
      </c>
      <c r="L8" s="2">
        <v>0</v>
      </c>
      <c r="M8" s="2">
        <v>0</v>
      </c>
      <c r="N8" s="61">
        <v>0</v>
      </c>
      <c r="O8" s="2">
        <v>0</v>
      </c>
    </row>
    <row r="9" spans="1:15">
      <c r="A9" s="2">
        <v>3</v>
      </c>
      <c r="B9" s="2" t="s">
        <v>12</v>
      </c>
      <c r="C9" s="96">
        <v>0</v>
      </c>
      <c r="D9" s="105">
        <v>0</v>
      </c>
      <c r="E9" s="107">
        <v>0</v>
      </c>
      <c r="F9" s="141">
        <v>1</v>
      </c>
      <c r="G9" s="2">
        <v>0</v>
      </c>
      <c r="H9" s="61">
        <v>0</v>
      </c>
      <c r="I9" s="2">
        <v>0</v>
      </c>
      <c r="J9" s="2">
        <v>0</v>
      </c>
      <c r="K9" s="61">
        <v>0</v>
      </c>
      <c r="L9" s="2">
        <v>0</v>
      </c>
      <c r="M9" s="2">
        <v>0</v>
      </c>
      <c r="N9" s="61">
        <v>0</v>
      </c>
      <c r="O9" s="2">
        <v>0</v>
      </c>
    </row>
    <row r="10" spans="1:15">
      <c r="A10" s="2">
        <v>4</v>
      </c>
      <c r="B10" s="2" t="s">
        <v>13</v>
      </c>
      <c r="C10" s="96">
        <v>9</v>
      </c>
      <c r="D10" s="105">
        <v>1</v>
      </c>
      <c r="E10" s="107">
        <v>1.9</v>
      </c>
      <c r="F10" s="141">
        <v>3</v>
      </c>
      <c r="G10" s="2">
        <v>0</v>
      </c>
      <c r="H10" s="61">
        <v>0</v>
      </c>
      <c r="I10" s="2">
        <v>0</v>
      </c>
      <c r="J10" s="2">
        <v>3</v>
      </c>
      <c r="K10" s="61">
        <v>0.53</v>
      </c>
      <c r="L10" s="2">
        <v>0</v>
      </c>
      <c r="M10" s="2">
        <v>0</v>
      </c>
      <c r="N10" s="61">
        <v>0</v>
      </c>
      <c r="O10" s="2">
        <v>0</v>
      </c>
    </row>
    <row r="11" spans="1:15">
      <c r="A11" s="2">
        <v>5</v>
      </c>
      <c r="B11" s="2" t="s">
        <v>14</v>
      </c>
      <c r="C11" s="96">
        <v>13</v>
      </c>
      <c r="D11" s="105">
        <v>0</v>
      </c>
      <c r="E11" s="107">
        <v>0</v>
      </c>
      <c r="F11" s="141">
        <v>7</v>
      </c>
      <c r="G11" s="2">
        <v>0</v>
      </c>
      <c r="H11" s="61">
        <v>0</v>
      </c>
      <c r="I11" s="2">
        <v>0</v>
      </c>
      <c r="J11" s="2">
        <v>2</v>
      </c>
      <c r="K11" s="61">
        <v>2</v>
      </c>
      <c r="L11" s="2">
        <v>10</v>
      </c>
      <c r="M11" s="2">
        <v>2</v>
      </c>
      <c r="N11" s="61">
        <v>2</v>
      </c>
      <c r="O11" s="2">
        <v>10</v>
      </c>
    </row>
    <row r="12" spans="1:15">
      <c r="A12" s="2">
        <v>6</v>
      </c>
      <c r="B12" s="2" t="s">
        <v>15</v>
      </c>
      <c r="C12" s="96">
        <v>0</v>
      </c>
      <c r="D12" s="105">
        <v>0</v>
      </c>
      <c r="E12" s="107">
        <v>0</v>
      </c>
      <c r="F12" s="141">
        <v>2</v>
      </c>
      <c r="G12" s="2">
        <v>0</v>
      </c>
      <c r="H12" s="61">
        <v>0</v>
      </c>
      <c r="I12" s="2">
        <v>0</v>
      </c>
      <c r="J12" s="2">
        <v>0</v>
      </c>
      <c r="K12" s="61">
        <v>0</v>
      </c>
      <c r="L12" s="2">
        <v>0</v>
      </c>
      <c r="M12" s="2">
        <v>0</v>
      </c>
      <c r="N12" s="61">
        <v>0</v>
      </c>
      <c r="O12" s="2">
        <v>0</v>
      </c>
    </row>
    <row r="13" spans="1:15">
      <c r="A13" s="2">
        <v>7</v>
      </c>
      <c r="B13" s="2" t="s">
        <v>16</v>
      </c>
      <c r="C13" s="96">
        <v>1</v>
      </c>
      <c r="D13" s="105">
        <v>0</v>
      </c>
      <c r="E13" s="107">
        <v>0</v>
      </c>
      <c r="F13" s="141">
        <v>0</v>
      </c>
      <c r="G13" s="2">
        <v>0</v>
      </c>
      <c r="H13" s="61">
        <v>0</v>
      </c>
      <c r="I13" s="2">
        <v>0</v>
      </c>
      <c r="J13" s="2">
        <v>0</v>
      </c>
      <c r="K13" s="61">
        <v>0</v>
      </c>
      <c r="L13" s="2">
        <v>0</v>
      </c>
      <c r="M13" s="2">
        <v>0</v>
      </c>
      <c r="N13" s="61">
        <v>0</v>
      </c>
      <c r="O13" s="2">
        <v>0</v>
      </c>
    </row>
    <row r="14" spans="1:15">
      <c r="A14" s="2">
        <v>8</v>
      </c>
      <c r="B14" s="2" t="s">
        <v>17</v>
      </c>
      <c r="C14" s="96">
        <v>3</v>
      </c>
      <c r="D14" s="105">
        <v>0</v>
      </c>
      <c r="E14" s="107">
        <v>0</v>
      </c>
      <c r="F14" s="141">
        <v>1</v>
      </c>
      <c r="G14" s="2">
        <v>0</v>
      </c>
      <c r="H14" s="61">
        <v>0</v>
      </c>
      <c r="I14" s="2">
        <v>0</v>
      </c>
      <c r="J14" s="2">
        <v>0</v>
      </c>
      <c r="K14" s="61">
        <v>0</v>
      </c>
      <c r="L14" s="2">
        <v>0</v>
      </c>
      <c r="M14" s="2">
        <v>0</v>
      </c>
      <c r="N14" s="61">
        <v>0</v>
      </c>
      <c r="O14" s="2">
        <v>0</v>
      </c>
    </row>
    <row r="15" spans="1:15">
      <c r="A15" s="2">
        <v>9</v>
      </c>
      <c r="B15" s="2" t="s">
        <v>18</v>
      </c>
      <c r="C15" s="96">
        <v>1</v>
      </c>
      <c r="D15" s="105">
        <v>0</v>
      </c>
      <c r="E15" s="107">
        <v>0</v>
      </c>
      <c r="F15" s="141">
        <v>0</v>
      </c>
      <c r="G15" s="2">
        <v>0</v>
      </c>
      <c r="H15" s="61">
        <v>0</v>
      </c>
      <c r="I15" s="2">
        <v>0</v>
      </c>
      <c r="J15" s="2">
        <v>0</v>
      </c>
      <c r="K15" s="61">
        <v>0</v>
      </c>
      <c r="L15" s="2">
        <v>0</v>
      </c>
      <c r="M15" s="2">
        <v>0</v>
      </c>
      <c r="N15" s="61">
        <v>0</v>
      </c>
      <c r="O15" s="2">
        <v>0</v>
      </c>
    </row>
    <row r="16" spans="1:15">
      <c r="A16" s="2">
        <v>10</v>
      </c>
      <c r="B16" s="2" t="s">
        <v>19</v>
      </c>
      <c r="C16" s="96">
        <v>79</v>
      </c>
      <c r="D16" s="105">
        <v>0</v>
      </c>
      <c r="E16" s="107">
        <v>0</v>
      </c>
      <c r="F16" s="141">
        <v>21</v>
      </c>
      <c r="G16" s="2">
        <v>0</v>
      </c>
      <c r="H16" s="61">
        <v>0</v>
      </c>
      <c r="I16" s="2">
        <v>0</v>
      </c>
      <c r="J16" s="2">
        <v>8</v>
      </c>
      <c r="K16" s="61">
        <v>1.24</v>
      </c>
      <c r="L16" s="2">
        <v>8</v>
      </c>
      <c r="M16" s="2">
        <v>3</v>
      </c>
      <c r="N16" s="61">
        <v>1</v>
      </c>
      <c r="O16" s="2">
        <v>7</v>
      </c>
    </row>
    <row r="17" spans="1:15">
      <c r="A17" s="2">
        <v>11</v>
      </c>
      <c r="B17" s="2" t="s">
        <v>20</v>
      </c>
      <c r="C17" s="97">
        <v>5</v>
      </c>
      <c r="D17" s="105">
        <v>0</v>
      </c>
      <c r="E17" s="107">
        <v>0</v>
      </c>
      <c r="F17" s="141">
        <v>0</v>
      </c>
      <c r="G17" s="2">
        <v>0</v>
      </c>
      <c r="H17" s="61">
        <v>0</v>
      </c>
      <c r="I17" s="2">
        <v>0</v>
      </c>
      <c r="J17" s="2">
        <v>0</v>
      </c>
      <c r="K17" s="61">
        <v>0</v>
      </c>
      <c r="L17" s="2">
        <v>0</v>
      </c>
      <c r="M17" s="2">
        <v>0</v>
      </c>
      <c r="N17" s="61">
        <v>0</v>
      </c>
      <c r="O17" s="2">
        <v>0</v>
      </c>
    </row>
    <row r="18" spans="1:15">
      <c r="A18" s="2">
        <v>12</v>
      </c>
      <c r="B18" s="2" t="s">
        <v>21</v>
      </c>
      <c r="C18" s="96">
        <v>1</v>
      </c>
      <c r="D18" s="105">
        <v>0</v>
      </c>
      <c r="E18" s="107">
        <v>0</v>
      </c>
      <c r="F18" s="141">
        <v>0</v>
      </c>
      <c r="G18" s="2">
        <v>0</v>
      </c>
      <c r="H18" s="61">
        <v>0</v>
      </c>
      <c r="I18" s="2">
        <v>0</v>
      </c>
      <c r="J18" s="2">
        <v>0</v>
      </c>
      <c r="K18" s="61">
        <v>0</v>
      </c>
      <c r="L18" s="2">
        <v>0</v>
      </c>
      <c r="M18" s="2">
        <v>0</v>
      </c>
      <c r="N18" s="61">
        <v>0</v>
      </c>
      <c r="O18" s="2">
        <v>0</v>
      </c>
    </row>
    <row r="19" spans="1:15">
      <c r="A19" s="3" t="s">
        <v>22</v>
      </c>
      <c r="B19" s="3" t="s">
        <v>23</v>
      </c>
      <c r="C19" s="98">
        <f t="shared" ref="C19" si="0">SUM(C7:C18)</f>
        <v>123</v>
      </c>
      <c r="D19" s="142">
        <v>1</v>
      </c>
      <c r="E19" s="147">
        <v>1.9</v>
      </c>
      <c r="F19" s="143">
        <f t="shared" ref="F19" si="1">SUM(F7:F18)</f>
        <v>37</v>
      </c>
      <c r="G19" s="3">
        <v>0</v>
      </c>
      <c r="H19" s="62">
        <v>0</v>
      </c>
      <c r="I19" s="3">
        <v>0</v>
      </c>
      <c r="J19" s="3">
        <v>13</v>
      </c>
      <c r="K19" s="62">
        <v>3.77</v>
      </c>
      <c r="L19" s="3">
        <v>18</v>
      </c>
      <c r="M19" s="3">
        <v>7</v>
      </c>
      <c r="N19" s="62">
        <v>4.0999999999999996</v>
      </c>
      <c r="O19" s="3">
        <v>37</v>
      </c>
    </row>
    <row r="20" spans="1:15">
      <c r="A20" s="2">
        <v>1</v>
      </c>
      <c r="B20" s="2" t="s">
        <v>24</v>
      </c>
      <c r="C20" s="96">
        <v>3</v>
      </c>
      <c r="D20" s="105">
        <v>0</v>
      </c>
      <c r="E20" s="107">
        <v>0</v>
      </c>
      <c r="F20" s="141">
        <v>1</v>
      </c>
      <c r="G20" s="2">
        <v>0</v>
      </c>
      <c r="H20" s="61">
        <v>0</v>
      </c>
      <c r="I20" s="2">
        <v>0</v>
      </c>
      <c r="J20" s="2">
        <v>0</v>
      </c>
      <c r="K20" s="61">
        <v>0</v>
      </c>
      <c r="L20" s="2">
        <v>0</v>
      </c>
      <c r="M20" s="2">
        <v>0</v>
      </c>
      <c r="N20" s="61">
        <v>0</v>
      </c>
      <c r="O20" s="2">
        <v>0</v>
      </c>
    </row>
    <row r="21" spans="1:15">
      <c r="A21" s="2">
        <v>2</v>
      </c>
      <c r="B21" s="2" t="s">
        <v>63</v>
      </c>
      <c r="C21" s="96">
        <v>0</v>
      </c>
      <c r="D21" s="105">
        <v>0</v>
      </c>
      <c r="E21" s="107">
        <v>0</v>
      </c>
      <c r="F21" s="141">
        <v>0</v>
      </c>
      <c r="G21" s="2">
        <v>0</v>
      </c>
      <c r="H21" s="61">
        <v>0</v>
      </c>
      <c r="I21" s="2">
        <v>0</v>
      </c>
      <c r="J21" s="2">
        <v>0</v>
      </c>
      <c r="K21" s="61">
        <v>0</v>
      </c>
      <c r="L21" s="2">
        <v>0</v>
      </c>
      <c r="M21" s="2">
        <v>0</v>
      </c>
      <c r="N21" s="61">
        <v>0</v>
      </c>
      <c r="O21" s="2">
        <v>0</v>
      </c>
    </row>
    <row r="22" spans="1:15">
      <c r="A22" s="2">
        <v>3</v>
      </c>
      <c r="B22" s="2" t="s">
        <v>25</v>
      </c>
      <c r="C22" s="96">
        <v>5</v>
      </c>
      <c r="D22" s="105">
        <v>0</v>
      </c>
      <c r="E22" s="107">
        <v>0</v>
      </c>
      <c r="F22" s="141">
        <v>0</v>
      </c>
      <c r="G22" s="2">
        <v>0</v>
      </c>
      <c r="H22" s="61">
        <v>0</v>
      </c>
      <c r="I22" s="2">
        <v>0</v>
      </c>
      <c r="J22" s="2">
        <v>0</v>
      </c>
      <c r="K22" s="61">
        <v>0</v>
      </c>
      <c r="L22" s="2">
        <v>0</v>
      </c>
      <c r="M22" s="2">
        <v>0</v>
      </c>
      <c r="N22" s="61">
        <v>0</v>
      </c>
      <c r="O22" s="2">
        <v>0</v>
      </c>
    </row>
    <row r="23" spans="1:15">
      <c r="A23" s="2">
        <v>4</v>
      </c>
      <c r="B23" s="2" t="s">
        <v>26</v>
      </c>
      <c r="C23" s="96">
        <v>4</v>
      </c>
      <c r="D23" s="105">
        <v>0</v>
      </c>
      <c r="E23" s="107">
        <v>0</v>
      </c>
      <c r="F23" s="141">
        <v>1</v>
      </c>
      <c r="G23" s="2">
        <v>0</v>
      </c>
      <c r="H23" s="61">
        <v>0</v>
      </c>
      <c r="I23" s="2">
        <v>0</v>
      </c>
      <c r="J23" s="2">
        <v>0</v>
      </c>
      <c r="K23" s="61">
        <v>0</v>
      </c>
      <c r="L23" s="2">
        <v>0</v>
      </c>
      <c r="M23" s="2">
        <v>0</v>
      </c>
      <c r="N23" s="61">
        <v>0</v>
      </c>
      <c r="O23" s="2">
        <v>0</v>
      </c>
    </row>
    <row r="24" spans="1:15">
      <c r="A24" s="2">
        <v>5</v>
      </c>
      <c r="B24" s="2" t="s">
        <v>27</v>
      </c>
      <c r="C24" s="96">
        <v>1</v>
      </c>
      <c r="D24" s="105">
        <v>0</v>
      </c>
      <c r="E24" s="107">
        <v>0</v>
      </c>
      <c r="F24" s="144">
        <v>0</v>
      </c>
      <c r="G24" s="2">
        <v>0</v>
      </c>
      <c r="H24" s="61">
        <v>0</v>
      </c>
      <c r="I24" s="2">
        <v>0</v>
      </c>
      <c r="J24" s="2">
        <v>0</v>
      </c>
      <c r="K24" s="61">
        <v>0</v>
      </c>
      <c r="L24" s="2">
        <v>0</v>
      </c>
      <c r="M24" s="2">
        <v>0</v>
      </c>
      <c r="N24" s="61">
        <v>0</v>
      </c>
      <c r="O24" s="2">
        <v>0</v>
      </c>
    </row>
    <row r="25" spans="1:15">
      <c r="A25" s="2">
        <v>6</v>
      </c>
      <c r="B25" s="2" t="s">
        <v>28</v>
      </c>
      <c r="C25" s="96">
        <v>0</v>
      </c>
      <c r="D25" s="105">
        <v>0</v>
      </c>
      <c r="E25" s="107">
        <v>0</v>
      </c>
      <c r="F25" s="144">
        <v>0</v>
      </c>
      <c r="G25" s="2">
        <v>0</v>
      </c>
      <c r="H25" s="61">
        <v>0</v>
      </c>
      <c r="I25" s="2">
        <v>0</v>
      </c>
      <c r="J25" s="2">
        <v>0</v>
      </c>
      <c r="K25" s="61">
        <v>0</v>
      </c>
      <c r="L25" s="2">
        <v>0</v>
      </c>
      <c r="M25" s="2">
        <v>0</v>
      </c>
      <c r="N25" s="61">
        <v>0</v>
      </c>
      <c r="O25" s="2">
        <v>0</v>
      </c>
    </row>
    <row r="26" spans="1:15">
      <c r="A26" s="2">
        <v>7</v>
      </c>
      <c r="B26" s="2" t="s">
        <v>29</v>
      </c>
      <c r="C26" s="96">
        <v>4</v>
      </c>
      <c r="D26" s="105">
        <v>0</v>
      </c>
      <c r="E26" s="107">
        <v>0</v>
      </c>
      <c r="F26" s="145">
        <v>2</v>
      </c>
      <c r="G26" s="2">
        <v>0</v>
      </c>
      <c r="H26" s="61">
        <v>0</v>
      </c>
      <c r="I26" s="2">
        <v>0</v>
      </c>
      <c r="J26" s="2">
        <v>0</v>
      </c>
      <c r="K26" s="61">
        <v>0</v>
      </c>
      <c r="L26" s="2">
        <v>0</v>
      </c>
      <c r="M26" s="2">
        <v>0</v>
      </c>
      <c r="N26" s="61">
        <v>0</v>
      </c>
      <c r="O26" s="2">
        <v>0</v>
      </c>
    </row>
    <row r="27" spans="1:15">
      <c r="A27" s="2">
        <v>8</v>
      </c>
      <c r="B27" s="2" t="s">
        <v>30</v>
      </c>
      <c r="C27" s="96">
        <v>1</v>
      </c>
      <c r="D27" s="105">
        <v>0</v>
      </c>
      <c r="E27" s="107">
        <v>0</v>
      </c>
      <c r="F27" s="146">
        <v>0</v>
      </c>
      <c r="G27" s="2">
        <v>0</v>
      </c>
      <c r="H27" s="61">
        <v>0</v>
      </c>
      <c r="I27" s="2">
        <v>0</v>
      </c>
      <c r="J27" s="2">
        <v>0</v>
      </c>
      <c r="K27" s="61">
        <v>0</v>
      </c>
      <c r="L27" s="2">
        <v>0</v>
      </c>
      <c r="M27" s="2">
        <v>0</v>
      </c>
      <c r="N27" s="61">
        <v>0</v>
      </c>
      <c r="O27" s="2">
        <v>0</v>
      </c>
    </row>
    <row r="28" spans="1:15">
      <c r="A28" s="3" t="s">
        <v>31</v>
      </c>
      <c r="B28" s="3" t="s">
        <v>23</v>
      </c>
      <c r="C28" s="99">
        <f>SUM(C20:C27)</f>
        <v>18</v>
      </c>
      <c r="D28" s="142">
        <v>0</v>
      </c>
      <c r="E28" s="147">
        <v>0</v>
      </c>
      <c r="F28" s="143">
        <f t="shared" ref="F28" si="2">SUM(F20:F27)</f>
        <v>4</v>
      </c>
      <c r="G28" s="3">
        <v>0</v>
      </c>
      <c r="H28" s="62">
        <v>0</v>
      </c>
      <c r="I28" s="3">
        <v>0</v>
      </c>
      <c r="J28" s="3">
        <v>0</v>
      </c>
      <c r="K28" s="62">
        <v>0</v>
      </c>
      <c r="L28" s="3">
        <v>0</v>
      </c>
      <c r="M28" s="3">
        <v>0</v>
      </c>
      <c r="N28" s="62">
        <v>0</v>
      </c>
      <c r="O28" s="3">
        <v>0</v>
      </c>
    </row>
    <row r="29" spans="1:15">
      <c r="A29" s="2">
        <v>1</v>
      </c>
      <c r="B29" s="2" t="s">
        <v>32</v>
      </c>
      <c r="C29" s="96">
        <v>19</v>
      </c>
      <c r="D29" s="105">
        <v>0</v>
      </c>
      <c r="E29" s="107">
        <v>0</v>
      </c>
      <c r="F29" s="141">
        <v>3</v>
      </c>
      <c r="G29" s="2">
        <v>0</v>
      </c>
      <c r="H29" s="61">
        <v>0</v>
      </c>
      <c r="I29" s="2">
        <v>0</v>
      </c>
      <c r="J29" s="2">
        <v>0</v>
      </c>
      <c r="K29" s="61">
        <v>0</v>
      </c>
      <c r="L29" s="2">
        <v>0</v>
      </c>
      <c r="M29" s="2">
        <v>0</v>
      </c>
      <c r="N29" s="61">
        <v>0</v>
      </c>
      <c r="O29" s="2">
        <v>0</v>
      </c>
    </row>
    <row r="30" spans="1:15">
      <c r="A30" s="3" t="s">
        <v>33</v>
      </c>
      <c r="B30" s="3" t="s">
        <v>23</v>
      </c>
      <c r="C30" s="99">
        <f>C29</f>
        <v>19</v>
      </c>
      <c r="D30" s="142">
        <v>0</v>
      </c>
      <c r="E30" s="147">
        <v>0</v>
      </c>
      <c r="F30" s="143">
        <f t="shared" ref="F30" si="3">F29</f>
        <v>3</v>
      </c>
      <c r="G30" s="3">
        <v>0</v>
      </c>
      <c r="H30" s="62">
        <v>0</v>
      </c>
      <c r="I30" s="3">
        <v>0</v>
      </c>
      <c r="J30" s="3">
        <v>0</v>
      </c>
      <c r="K30" s="62">
        <v>0</v>
      </c>
      <c r="L30" s="3">
        <v>0</v>
      </c>
      <c r="M30" s="3">
        <v>0</v>
      </c>
      <c r="N30" s="62">
        <v>0</v>
      </c>
      <c r="O30" s="3">
        <v>0</v>
      </c>
    </row>
    <row r="31" spans="1:15">
      <c r="A31" s="2">
        <v>1</v>
      </c>
      <c r="B31" s="2" t="s">
        <v>34</v>
      </c>
      <c r="C31" s="96">
        <v>15</v>
      </c>
      <c r="D31" s="2">
        <v>0</v>
      </c>
      <c r="E31" s="61">
        <v>0</v>
      </c>
      <c r="F31" s="101">
        <v>0</v>
      </c>
      <c r="G31" s="2">
        <v>0</v>
      </c>
      <c r="H31" s="61">
        <v>0</v>
      </c>
      <c r="I31" s="2">
        <v>0</v>
      </c>
      <c r="J31" s="2">
        <v>0</v>
      </c>
      <c r="K31" s="61">
        <v>0</v>
      </c>
      <c r="L31" s="2">
        <v>0</v>
      </c>
      <c r="M31" s="2">
        <v>0</v>
      </c>
      <c r="N31" s="61">
        <v>0</v>
      </c>
      <c r="O31" s="2">
        <v>0</v>
      </c>
    </row>
    <row r="32" spans="1:15">
      <c r="A32" s="3" t="s">
        <v>35</v>
      </c>
      <c r="B32" s="3" t="s">
        <v>23</v>
      </c>
      <c r="C32" s="99">
        <f>C19+C28+C30+C31</f>
        <v>175</v>
      </c>
      <c r="D32" s="3">
        <f t="shared" ref="D32:F32" si="4">D19+D28+D30+D31</f>
        <v>1</v>
      </c>
      <c r="E32" s="62">
        <f t="shared" si="4"/>
        <v>1.9</v>
      </c>
      <c r="F32" s="102">
        <f t="shared" si="4"/>
        <v>44</v>
      </c>
      <c r="G32" s="3">
        <v>0</v>
      </c>
      <c r="H32" s="62">
        <v>0</v>
      </c>
      <c r="I32" s="3">
        <v>0</v>
      </c>
      <c r="J32" s="3">
        <v>13</v>
      </c>
      <c r="K32" s="62">
        <v>3.77</v>
      </c>
      <c r="L32" s="3">
        <v>18</v>
      </c>
      <c r="M32" s="3">
        <v>7</v>
      </c>
      <c r="N32" s="62">
        <v>4.0999999999999996</v>
      </c>
      <c r="O32" s="3">
        <v>37</v>
      </c>
    </row>
  </sheetData>
  <mergeCells count="10">
    <mergeCell ref="A1:O1"/>
    <mergeCell ref="A2:O2"/>
    <mergeCell ref="A3:O3"/>
    <mergeCell ref="A4:A6"/>
    <mergeCell ref="B4:B6"/>
    <mergeCell ref="C4:O4"/>
    <mergeCell ref="C5:E5"/>
    <mergeCell ref="F5:I5"/>
    <mergeCell ref="J5:L5"/>
    <mergeCell ref="M5:O5"/>
  </mergeCells>
  <printOptions gridLines="1"/>
  <pageMargins left="0.68" right="0.25" top="0.75" bottom="0.75" header="0.3" footer="0.3"/>
  <pageSetup paperSize="9"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sqref="A1:N31"/>
    </sheetView>
  </sheetViews>
  <sheetFormatPr defaultRowHeight="15"/>
  <cols>
    <col min="1" max="1" width="7.28515625" bestFit="1" customWidth="1"/>
    <col min="2" max="2" width="6.7109375" style="47" bestFit="1" customWidth="1"/>
    <col min="3" max="3" width="4.140625" bestFit="1" customWidth="1"/>
    <col min="4" max="4" width="9.85546875" style="54" customWidth="1"/>
    <col min="5" max="5" width="4.7109375" customWidth="1"/>
    <col min="6" max="6" width="10.7109375" style="54" customWidth="1"/>
    <col min="7" max="7" width="4.140625" bestFit="1" customWidth="1"/>
    <col min="8" max="8" width="10.140625" style="54" customWidth="1"/>
    <col min="9" max="9" width="5" bestFit="1" customWidth="1"/>
    <col min="10" max="10" width="10.5703125" style="54" customWidth="1"/>
    <col min="11" max="11" width="4.140625" bestFit="1" customWidth="1"/>
    <col min="12" max="12" width="8" style="54" customWidth="1"/>
    <col min="13" max="13" width="6" customWidth="1"/>
    <col min="14" max="14" width="7.140625" style="54" customWidth="1"/>
  </cols>
  <sheetData>
    <row r="1" spans="1:14" ht="21">
      <c r="A1" s="426">
        <v>41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8"/>
    </row>
    <row r="2" spans="1:14" ht="48" customHeight="1">
      <c r="A2" s="420" t="s">
        <v>269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3"/>
    </row>
    <row r="3" spans="1:14" ht="23.25">
      <c r="A3" s="420" t="s">
        <v>270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3"/>
    </row>
    <row r="4" spans="1:14" ht="47.25" customHeight="1">
      <c r="A4" s="498" t="s">
        <v>0</v>
      </c>
      <c r="B4" s="500" t="s">
        <v>1</v>
      </c>
      <c r="C4" s="494" t="s">
        <v>551</v>
      </c>
      <c r="D4" s="502"/>
      <c r="E4" s="494" t="s">
        <v>552</v>
      </c>
      <c r="F4" s="502"/>
      <c r="G4" s="494" t="s">
        <v>553</v>
      </c>
      <c r="H4" s="502"/>
      <c r="I4" s="494" t="s">
        <v>554</v>
      </c>
      <c r="J4" s="502"/>
      <c r="K4" s="494" t="s">
        <v>549</v>
      </c>
      <c r="L4" s="502"/>
      <c r="M4" s="494" t="s">
        <v>550</v>
      </c>
      <c r="N4" s="495"/>
    </row>
    <row r="5" spans="1:14" s="67" customFormat="1">
      <c r="A5" s="499"/>
      <c r="B5" s="501"/>
      <c r="C5" s="273" t="s">
        <v>238</v>
      </c>
      <c r="D5" s="274" t="s">
        <v>240</v>
      </c>
      <c r="E5" s="273" t="s">
        <v>238</v>
      </c>
      <c r="F5" s="274" t="s">
        <v>240</v>
      </c>
      <c r="G5" s="273" t="s">
        <v>238</v>
      </c>
      <c r="H5" s="274" t="s">
        <v>240</v>
      </c>
      <c r="I5" s="273" t="s">
        <v>238</v>
      </c>
      <c r="J5" s="274" t="s">
        <v>240</v>
      </c>
      <c r="K5" s="273" t="s">
        <v>238</v>
      </c>
      <c r="L5" s="274" t="s">
        <v>240</v>
      </c>
      <c r="M5" s="273" t="s">
        <v>238</v>
      </c>
      <c r="N5" s="275" t="s">
        <v>240</v>
      </c>
    </row>
    <row r="6" spans="1:14">
      <c r="A6" s="18">
        <v>1</v>
      </c>
      <c r="B6" s="272" t="s">
        <v>10</v>
      </c>
      <c r="C6" s="18">
        <v>31</v>
      </c>
      <c r="D6" s="87">
        <v>406.7</v>
      </c>
      <c r="E6" s="18">
        <v>99</v>
      </c>
      <c r="F6" s="87">
        <v>2589.64</v>
      </c>
      <c r="G6" s="18">
        <v>6</v>
      </c>
      <c r="H6" s="87">
        <v>122.47</v>
      </c>
      <c r="I6" s="18">
        <v>0</v>
      </c>
      <c r="J6" s="87">
        <v>0</v>
      </c>
      <c r="K6" s="18">
        <v>0</v>
      </c>
      <c r="L6" s="87">
        <v>0</v>
      </c>
      <c r="M6" s="18">
        <v>0</v>
      </c>
      <c r="N6" s="87">
        <v>0</v>
      </c>
    </row>
    <row r="7" spans="1:14">
      <c r="A7" s="2">
        <v>2</v>
      </c>
      <c r="B7" s="45" t="s">
        <v>11</v>
      </c>
      <c r="C7" s="2">
        <v>3</v>
      </c>
      <c r="D7" s="61">
        <v>83.5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1">
        <v>0</v>
      </c>
    </row>
    <row r="8" spans="1:14">
      <c r="A8" s="2">
        <v>3</v>
      </c>
      <c r="B8" s="45" t="s">
        <v>12</v>
      </c>
      <c r="C8" s="2">
        <v>22</v>
      </c>
      <c r="D8" s="61">
        <v>621.47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</row>
    <row r="9" spans="1:14">
      <c r="A9" s="2">
        <v>4</v>
      </c>
      <c r="B9" s="45" t="s">
        <v>13</v>
      </c>
      <c r="C9" s="2">
        <v>24</v>
      </c>
      <c r="D9" s="61">
        <v>167.83</v>
      </c>
      <c r="E9" s="2">
        <v>57</v>
      </c>
      <c r="F9" s="61">
        <v>1667.69</v>
      </c>
      <c r="G9" s="2">
        <v>0</v>
      </c>
      <c r="H9" s="61">
        <v>0</v>
      </c>
      <c r="I9" s="2">
        <v>0</v>
      </c>
      <c r="J9" s="61">
        <v>0</v>
      </c>
      <c r="K9" s="2">
        <v>0</v>
      </c>
      <c r="L9" s="61">
        <v>0</v>
      </c>
      <c r="M9" s="2">
        <v>0</v>
      </c>
      <c r="N9" s="61">
        <v>0</v>
      </c>
    </row>
    <row r="10" spans="1:14">
      <c r="A10" s="2">
        <v>5</v>
      </c>
      <c r="B10" s="45" t="s">
        <v>14</v>
      </c>
      <c r="C10" s="2">
        <v>20</v>
      </c>
      <c r="D10" s="61">
        <v>226.14</v>
      </c>
      <c r="E10" s="2">
        <v>2</v>
      </c>
      <c r="F10" s="61">
        <v>42.91</v>
      </c>
      <c r="G10" s="2">
        <v>5</v>
      </c>
      <c r="H10" s="61">
        <v>99.57</v>
      </c>
      <c r="I10" s="2">
        <v>0</v>
      </c>
      <c r="J10" s="61">
        <v>0</v>
      </c>
      <c r="K10" s="2">
        <v>0</v>
      </c>
      <c r="L10" s="61">
        <v>0</v>
      </c>
      <c r="M10" s="2">
        <v>0</v>
      </c>
      <c r="N10" s="61">
        <v>0</v>
      </c>
    </row>
    <row r="11" spans="1:14">
      <c r="A11" s="2">
        <v>6</v>
      </c>
      <c r="B11" s="45" t="s">
        <v>15</v>
      </c>
      <c r="C11" s="2">
        <v>19</v>
      </c>
      <c r="D11" s="61">
        <v>311.92</v>
      </c>
      <c r="E11" s="2">
        <v>37</v>
      </c>
      <c r="F11" s="61">
        <v>1837.42</v>
      </c>
      <c r="G11" s="2">
        <v>0</v>
      </c>
      <c r="H11" s="61">
        <v>0</v>
      </c>
      <c r="I11" s="2">
        <v>1</v>
      </c>
      <c r="J11" s="61">
        <v>9.02</v>
      </c>
      <c r="K11" s="2">
        <v>0</v>
      </c>
      <c r="L11" s="61">
        <v>0</v>
      </c>
      <c r="M11" s="2">
        <v>1</v>
      </c>
      <c r="N11" s="61">
        <v>9.02</v>
      </c>
    </row>
    <row r="12" spans="1:14">
      <c r="A12" s="2">
        <v>7</v>
      </c>
      <c r="B12" s="45" t="s">
        <v>16</v>
      </c>
      <c r="C12" s="2">
        <v>4</v>
      </c>
      <c r="D12" s="61">
        <v>49.32</v>
      </c>
      <c r="E12" s="2">
        <v>3</v>
      </c>
      <c r="F12" s="61">
        <v>95.22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1">
        <v>0</v>
      </c>
    </row>
    <row r="13" spans="1:14">
      <c r="A13" s="2">
        <v>8</v>
      </c>
      <c r="B13" s="45" t="s">
        <v>17</v>
      </c>
      <c r="C13" s="2">
        <v>33</v>
      </c>
      <c r="D13" s="61">
        <v>413.8</v>
      </c>
      <c r="E13" s="2">
        <v>20</v>
      </c>
      <c r="F13" s="61">
        <v>1244.0999999999999</v>
      </c>
      <c r="G13" s="2">
        <v>51</v>
      </c>
      <c r="H13" s="61">
        <v>1159.05</v>
      </c>
      <c r="I13" s="2">
        <v>28</v>
      </c>
      <c r="J13" s="61">
        <v>324.8</v>
      </c>
      <c r="K13" s="2">
        <v>28</v>
      </c>
      <c r="L13" s="61">
        <v>324.8</v>
      </c>
      <c r="M13" s="2">
        <v>28</v>
      </c>
      <c r="N13" s="61">
        <v>324</v>
      </c>
    </row>
    <row r="14" spans="1:14">
      <c r="A14" s="2">
        <v>9</v>
      </c>
      <c r="B14" s="45" t="s">
        <v>18</v>
      </c>
      <c r="C14" s="2">
        <v>7</v>
      </c>
      <c r="D14" s="61">
        <v>123.97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</row>
    <row r="15" spans="1:14" s="20" customFormat="1">
      <c r="A15" s="2">
        <v>10</v>
      </c>
      <c r="B15" s="45" t="s">
        <v>19</v>
      </c>
      <c r="C15" s="2">
        <v>412</v>
      </c>
      <c r="D15" s="61">
        <v>3563.59</v>
      </c>
      <c r="E15" s="2">
        <v>786</v>
      </c>
      <c r="F15" s="61">
        <v>21704.94</v>
      </c>
      <c r="G15" s="2">
        <v>319</v>
      </c>
      <c r="H15" s="61">
        <v>6148.29</v>
      </c>
      <c r="I15" s="2">
        <v>3</v>
      </c>
      <c r="J15" s="61">
        <v>48.47</v>
      </c>
      <c r="K15" s="2">
        <v>3</v>
      </c>
      <c r="L15" s="61">
        <v>24.24</v>
      </c>
      <c r="M15" s="2">
        <v>9</v>
      </c>
      <c r="N15" s="61">
        <v>134.91999999999999</v>
      </c>
    </row>
    <row r="16" spans="1:14">
      <c r="A16" s="2">
        <v>11</v>
      </c>
      <c r="B16" s="45" t="s">
        <v>20</v>
      </c>
      <c r="C16" s="2">
        <v>34</v>
      </c>
      <c r="D16" s="61">
        <v>409.82</v>
      </c>
      <c r="E16" s="2">
        <v>13</v>
      </c>
      <c r="F16" s="61">
        <v>300.13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1">
        <v>0</v>
      </c>
    </row>
    <row r="17" spans="1:14">
      <c r="A17" s="48">
        <v>12</v>
      </c>
      <c r="B17" s="45" t="s">
        <v>21</v>
      </c>
      <c r="C17" s="2">
        <v>1</v>
      </c>
      <c r="D17" s="61">
        <v>18.71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1">
        <v>0</v>
      </c>
    </row>
    <row r="18" spans="1:14">
      <c r="A18" s="3" t="s">
        <v>22</v>
      </c>
      <c r="B18" s="46" t="s">
        <v>23</v>
      </c>
      <c r="C18" s="3">
        <f>SUM(C6:C17)</f>
        <v>610</v>
      </c>
      <c r="D18" s="62">
        <f t="shared" ref="D18:N18" si="0">SUM(D6:D17)</f>
        <v>6396.7699999999995</v>
      </c>
      <c r="E18" s="3">
        <f t="shared" si="0"/>
        <v>1017</v>
      </c>
      <c r="F18" s="62">
        <f t="shared" si="0"/>
        <v>29482.05</v>
      </c>
      <c r="G18" s="3">
        <f t="shared" si="0"/>
        <v>381</v>
      </c>
      <c r="H18" s="62">
        <f t="shared" si="0"/>
        <v>7529.38</v>
      </c>
      <c r="I18" s="3">
        <f t="shared" si="0"/>
        <v>32</v>
      </c>
      <c r="J18" s="62">
        <f t="shared" si="0"/>
        <v>382.28999999999996</v>
      </c>
      <c r="K18" s="3">
        <f t="shared" si="0"/>
        <v>31</v>
      </c>
      <c r="L18" s="62">
        <f t="shared" si="0"/>
        <v>349.04</v>
      </c>
      <c r="M18" s="3">
        <f t="shared" si="0"/>
        <v>38</v>
      </c>
      <c r="N18" s="62">
        <f t="shared" si="0"/>
        <v>467.93999999999994</v>
      </c>
    </row>
    <row r="19" spans="1:14">
      <c r="A19" s="5">
        <v>1</v>
      </c>
      <c r="B19" s="45" t="s">
        <v>24</v>
      </c>
      <c r="C19" s="5">
        <v>0</v>
      </c>
      <c r="D19" s="52">
        <v>0</v>
      </c>
      <c r="E19" s="5">
        <v>0</v>
      </c>
      <c r="F19" s="52">
        <v>0</v>
      </c>
      <c r="G19" s="5">
        <v>0</v>
      </c>
      <c r="H19" s="52">
        <v>0</v>
      </c>
      <c r="I19" s="5">
        <v>0</v>
      </c>
      <c r="J19" s="52">
        <v>0</v>
      </c>
      <c r="K19" s="5">
        <v>0</v>
      </c>
      <c r="L19" s="52">
        <v>0</v>
      </c>
      <c r="M19" s="5">
        <v>0</v>
      </c>
      <c r="N19" s="52">
        <v>0</v>
      </c>
    </row>
    <row r="20" spans="1:14">
      <c r="A20" s="5">
        <v>2</v>
      </c>
      <c r="B20" s="45" t="s">
        <v>53</v>
      </c>
      <c r="C20" s="5">
        <v>0</v>
      </c>
      <c r="D20" s="52">
        <v>0</v>
      </c>
      <c r="E20" s="5">
        <v>0</v>
      </c>
      <c r="F20" s="52">
        <v>0</v>
      </c>
      <c r="G20" s="5">
        <v>0</v>
      </c>
      <c r="H20" s="52">
        <v>0</v>
      </c>
      <c r="I20" s="5">
        <v>0</v>
      </c>
      <c r="J20" s="52">
        <v>0</v>
      </c>
      <c r="K20" s="5">
        <v>0</v>
      </c>
      <c r="L20" s="52">
        <v>0</v>
      </c>
      <c r="M20" s="5">
        <v>0</v>
      </c>
      <c r="N20" s="52">
        <v>0</v>
      </c>
    </row>
    <row r="21" spans="1:14">
      <c r="A21" s="5">
        <v>3</v>
      </c>
      <c r="B21" s="45" t="s">
        <v>25</v>
      </c>
      <c r="C21" s="5">
        <v>0</v>
      </c>
      <c r="D21" s="52">
        <v>0</v>
      </c>
      <c r="E21" s="5">
        <v>2</v>
      </c>
      <c r="F21" s="52">
        <v>45.22</v>
      </c>
      <c r="G21" s="5">
        <v>0</v>
      </c>
      <c r="H21" s="52">
        <v>0</v>
      </c>
      <c r="I21" s="5">
        <v>0</v>
      </c>
      <c r="J21" s="52">
        <v>0</v>
      </c>
      <c r="K21" s="5">
        <v>0</v>
      </c>
      <c r="L21" s="52">
        <v>0</v>
      </c>
      <c r="M21" s="5">
        <v>0</v>
      </c>
      <c r="N21" s="52">
        <v>0</v>
      </c>
    </row>
    <row r="22" spans="1:14">
      <c r="A22" s="5">
        <v>4</v>
      </c>
      <c r="B22" s="45" t="s">
        <v>26</v>
      </c>
      <c r="C22" s="5">
        <v>0</v>
      </c>
      <c r="D22" s="52">
        <v>0</v>
      </c>
      <c r="E22" s="5">
        <v>0</v>
      </c>
      <c r="F22" s="52">
        <v>0</v>
      </c>
      <c r="G22" s="5">
        <v>0</v>
      </c>
      <c r="H22" s="52">
        <v>0</v>
      </c>
      <c r="I22" s="5">
        <v>0</v>
      </c>
      <c r="J22" s="52">
        <v>0</v>
      </c>
      <c r="K22" s="5">
        <v>0</v>
      </c>
      <c r="L22" s="52">
        <v>0</v>
      </c>
      <c r="M22" s="5">
        <v>0</v>
      </c>
      <c r="N22" s="52">
        <v>0</v>
      </c>
    </row>
    <row r="23" spans="1:14">
      <c r="A23" s="5">
        <v>5</v>
      </c>
      <c r="B23" s="45" t="s">
        <v>27</v>
      </c>
      <c r="C23" s="5">
        <v>10</v>
      </c>
      <c r="D23" s="52">
        <v>234.73</v>
      </c>
      <c r="E23" s="5">
        <v>2</v>
      </c>
      <c r="F23" s="52">
        <v>93.6</v>
      </c>
      <c r="G23" s="5">
        <v>0</v>
      </c>
      <c r="H23" s="52">
        <v>0</v>
      </c>
      <c r="I23" s="5">
        <v>0</v>
      </c>
      <c r="J23" s="52">
        <v>0</v>
      </c>
      <c r="K23" s="5">
        <v>0</v>
      </c>
      <c r="L23" s="52">
        <v>0</v>
      </c>
      <c r="M23" s="5">
        <v>0</v>
      </c>
      <c r="N23" s="52">
        <v>0</v>
      </c>
    </row>
    <row r="24" spans="1:14">
      <c r="A24" s="5">
        <v>6</v>
      </c>
      <c r="B24" s="45" t="s">
        <v>28</v>
      </c>
      <c r="C24" s="5">
        <v>0</v>
      </c>
      <c r="D24" s="52">
        <v>0</v>
      </c>
      <c r="E24" s="5">
        <v>0</v>
      </c>
      <c r="F24" s="52">
        <v>0</v>
      </c>
      <c r="G24" s="5">
        <v>0</v>
      </c>
      <c r="H24" s="52">
        <v>0</v>
      </c>
      <c r="I24" s="5">
        <v>0</v>
      </c>
      <c r="J24" s="52">
        <v>0</v>
      </c>
      <c r="K24" s="5">
        <v>0</v>
      </c>
      <c r="L24" s="52">
        <v>0</v>
      </c>
      <c r="M24" s="5">
        <v>0</v>
      </c>
      <c r="N24" s="52">
        <v>0</v>
      </c>
    </row>
    <row r="25" spans="1:14">
      <c r="A25" s="5">
        <v>7</v>
      </c>
      <c r="B25" s="45" t="s">
        <v>29</v>
      </c>
      <c r="C25" s="5">
        <v>0</v>
      </c>
      <c r="D25" s="52">
        <v>0</v>
      </c>
      <c r="E25" s="5">
        <v>0</v>
      </c>
      <c r="F25" s="52">
        <v>0</v>
      </c>
      <c r="G25" s="5">
        <v>0</v>
      </c>
      <c r="H25" s="52">
        <v>0</v>
      </c>
      <c r="I25" s="5">
        <v>0</v>
      </c>
      <c r="J25" s="52">
        <v>0</v>
      </c>
      <c r="K25" s="5">
        <v>0</v>
      </c>
      <c r="L25" s="52">
        <v>0</v>
      </c>
      <c r="M25" s="5">
        <v>0</v>
      </c>
      <c r="N25" s="52">
        <v>0</v>
      </c>
    </row>
    <row r="26" spans="1:14">
      <c r="A26" s="5">
        <v>8</v>
      </c>
      <c r="B26" s="45" t="s">
        <v>30</v>
      </c>
      <c r="C26" s="5">
        <v>0</v>
      </c>
      <c r="D26" s="52">
        <v>0</v>
      </c>
      <c r="E26" s="5">
        <v>0</v>
      </c>
      <c r="F26" s="52">
        <v>0</v>
      </c>
      <c r="G26" s="5">
        <v>0</v>
      </c>
      <c r="H26" s="52">
        <v>0</v>
      </c>
      <c r="I26" s="5">
        <v>0</v>
      </c>
      <c r="J26" s="52">
        <v>0</v>
      </c>
      <c r="K26" s="5">
        <v>0</v>
      </c>
      <c r="L26" s="52">
        <v>0</v>
      </c>
      <c r="M26" s="5">
        <v>0</v>
      </c>
      <c r="N26" s="52">
        <v>0</v>
      </c>
    </row>
    <row r="27" spans="1:14">
      <c r="A27" s="6" t="s">
        <v>31</v>
      </c>
      <c r="B27" s="46" t="s">
        <v>23</v>
      </c>
      <c r="C27" s="6">
        <f>SUM(C19:C26)</f>
        <v>10</v>
      </c>
      <c r="D27" s="53">
        <f t="shared" ref="D27:N27" si="1">SUM(D19:D26)</f>
        <v>234.73</v>
      </c>
      <c r="E27" s="6">
        <f t="shared" si="1"/>
        <v>4</v>
      </c>
      <c r="F27" s="53">
        <f t="shared" si="1"/>
        <v>138.82</v>
      </c>
      <c r="G27" s="6">
        <f t="shared" si="1"/>
        <v>0</v>
      </c>
      <c r="H27" s="53">
        <f t="shared" si="1"/>
        <v>0</v>
      </c>
      <c r="I27" s="6">
        <f t="shared" si="1"/>
        <v>0</v>
      </c>
      <c r="J27" s="53">
        <f t="shared" si="1"/>
        <v>0</v>
      </c>
      <c r="K27" s="6">
        <f t="shared" si="1"/>
        <v>0</v>
      </c>
      <c r="L27" s="53">
        <f t="shared" si="1"/>
        <v>0</v>
      </c>
      <c r="M27" s="6">
        <f t="shared" si="1"/>
        <v>0</v>
      </c>
      <c r="N27" s="53">
        <f t="shared" si="1"/>
        <v>0</v>
      </c>
    </row>
    <row r="28" spans="1:14">
      <c r="A28" s="5">
        <v>1</v>
      </c>
      <c r="B28" s="45" t="s">
        <v>32</v>
      </c>
      <c r="C28" s="5">
        <v>39</v>
      </c>
      <c r="D28" s="52">
        <v>560.87</v>
      </c>
      <c r="E28" s="5">
        <v>43</v>
      </c>
      <c r="F28" s="52">
        <v>986.68</v>
      </c>
      <c r="G28" s="5">
        <v>82</v>
      </c>
      <c r="H28" s="52">
        <v>1547.55</v>
      </c>
      <c r="I28" s="5">
        <v>0</v>
      </c>
      <c r="J28" s="52">
        <v>0</v>
      </c>
      <c r="K28" s="5">
        <v>0</v>
      </c>
      <c r="L28" s="52">
        <v>0</v>
      </c>
      <c r="M28" s="5">
        <v>0</v>
      </c>
      <c r="N28" s="52">
        <v>0</v>
      </c>
    </row>
    <row r="29" spans="1:14">
      <c r="A29" s="6" t="s">
        <v>33</v>
      </c>
      <c r="B29" s="46" t="s">
        <v>23</v>
      </c>
      <c r="C29" s="6">
        <f>C28</f>
        <v>39</v>
      </c>
      <c r="D29" s="53">
        <f t="shared" ref="D29:N29" si="2">D28</f>
        <v>560.87</v>
      </c>
      <c r="E29" s="6">
        <f t="shared" si="2"/>
        <v>43</v>
      </c>
      <c r="F29" s="53">
        <f t="shared" si="2"/>
        <v>986.68</v>
      </c>
      <c r="G29" s="6">
        <f t="shared" si="2"/>
        <v>82</v>
      </c>
      <c r="H29" s="53">
        <f t="shared" si="2"/>
        <v>1547.55</v>
      </c>
      <c r="I29" s="6">
        <f t="shared" si="2"/>
        <v>0</v>
      </c>
      <c r="J29" s="53">
        <f t="shared" si="2"/>
        <v>0</v>
      </c>
      <c r="K29" s="6">
        <f t="shared" si="2"/>
        <v>0</v>
      </c>
      <c r="L29" s="53">
        <f t="shared" si="2"/>
        <v>0</v>
      </c>
      <c r="M29" s="6">
        <f t="shared" si="2"/>
        <v>0</v>
      </c>
      <c r="N29" s="53">
        <f t="shared" si="2"/>
        <v>0</v>
      </c>
    </row>
    <row r="30" spans="1:14">
      <c r="A30" s="2">
        <v>1</v>
      </c>
      <c r="B30" s="45" t="s">
        <v>34</v>
      </c>
      <c r="C30" s="2">
        <v>307</v>
      </c>
      <c r="D30" s="61">
        <v>2424.04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</row>
    <row r="31" spans="1:14">
      <c r="A31" s="3" t="s">
        <v>35</v>
      </c>
      <c r="B31" s="46" t="s">
        <v>23</v>
      </c>
      <c r="C31" s="3">
        <f>C18+C27+C29+C30</f>
        <v>966</v>
      </c>
      <c r="D31" s="62">
        <f t="shared" ref="D31:N31" si="3">D18+D27+D29+D30</f>
        <v>9616.41</v>
      </c>
      <c r="E31" s="3">
        <f t="shared" si="3"/>
        <v>1064</v>
      </c>
      <c r="F31" s="62">
        <f t="shared" si="3"/>
        <v>30607.55</v>
      </c>
      <c r="G31" s="3">
        <f t="shared" si="3"/>
        <v>463</v>
      </c>
      <c r="H31" s="62">
        <f t="shared" si="3"/>
        <v>9076.93</v>
      </c>
      <c r="I31" s="3">
        <f t="shared" si="3"/>
        <v>32</v>
      </c>
      <c r="J31" s="62">
        <f t="shared" si="3"/>
        <v>382.28999999999996</v>
      </c>
      <c r="K31" s="3">
        <f t="shared" si="3"/>
        <v>31</v>
      </c>
      <c r="L31" s="62">
        <f t="shared" si="3"/>
        <v>349.04</v>
      </c>
      <c r="M31" s="3">
        <f t="shared" si="3"/>
        <v>38</v>
      </c>
      <c r="N31" s="62">
        <f t="shared" si="3"/>
        <v>467.93999999999994</v>
      </c>
    </row>
  </sheetData>
  <mergeCells count="11">
    <mergeCell ref="A1:N1"/>
    <mergeCell ref="A2:N2"/>
    <mergeCell ref="A3:N3"/>
    <mergeCell ref="C4:D4"/>
    <mergeCell ref="E4:F4"/>
    <mergeCell ref="G4:H4"/>
    <mergeCell ref="I4:J4"/>
    <mergeCell ref="K4:L4"/>
    <mergeCell ref="M4:N4"/>
    <mergeCell ref="B4:B5"/>
    <mergeCell ref="A4:A5"/>
  </mergeCells>
  <printOptions gridLines="1"/>
  <pageMargins left="0.63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Z16" sqref="Z16"/>
    </sheetView>
  </sheetViews>
  <sheetFormatPr defaultRowHeight="15"/>
  <cols>
    <col min="1" max="1" width="7.28515625" bestFit="1" customWidth="1"/>
    <col min="2" max="2" width="10.140625" customWidth="1"/>
    <col min="3" max="3" width="4.42578125" bestFit="1" customWidth="1"/>
    <col min="4" max="4" width="6.5703125" style="54" bestFit="1" customWidth="1"/>
    <col min="5" max="5" width="4.42578125" bestFit="1" customWidth="1"/>
    <col min="6" max="6" width="10.85546875" style="54" customWidth="1"/>
    <col min="7" max="7" width="4.42578125" bestFit="1" customWidth="1"/>
    <col min="8" max="8" width="6.5703125" style="54" bestFit="1" customWidth="1"/>
    <col min="9" max="9" width="4.42578125" bestFit="1" customWidth="1"/>
    <col min="10" max="10" width="5.5703125" style="54" bestFit="1" customWidth="1"/>
    <col min="11" max="11" width="4.42578125" bestFit="1" customWidth="1"/>
    <col min="12" max="12" width="8.42578125" style="54" customWidth="1"/>
    <col min="13" max="13" width="4.42578125" bestFit="1" customWidth="1"/>
    <col min="14" max="14" width="7.5703125" style="54" bestFit="1" customWidth="1"/>
    <col min="15" max="15" width="4.42578125" bestFit="1" customWidth="1"/>
    <col min="16" max="16" width="9" style="54" customWidth="1"/>
    <col min="17" max="17" width="4.42578125" bestFit="1" customWidth="1"/>
    <col min="18" max="18" width="6.5703125" style="54" bestFit="1" customWidth="1"/>
    <col min="19" max="19" width="4.42578125" bestFit="1" customWidth="1"/>
    <col min="20" max="20" width="5.5703125" style="54" bestFit="1" customWidth="1"/>
    <col min="21" max="21" width="4.42578125" bestFit="1" customWidth="1"/>
    <col min="22" max="22" width="6.5703125" style="54" bestFit="1" customWidth="1"/>
    <col min="23" max="23" width="4.42578125" bestFit="1" customWidth="1"/>
    <col min="24" max="24" width="5.140625" style="54" bestFit="1" customWidth="1"/>
  </cols>
  <sheetData>
    <row r="1" spans="1:25" ht="30" customHeight="1">
      <c r="A1" s="485">
        <v>42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7"/>
    </row>
    <row r="2" spans="1:25" ht="47.25" customHeight="1">
      <c r="A2" s="420" t="s">
        <v>101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6"/>
    </row>
    <row r="3" spans="1:25" s="67" customFormat="1" ht="18.75" customHeight="1">
      <c r="A3" s="547" t="s">
        <v>270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9"/>
    </row>
    <row r="4" spans="1:25" ht="24" customHeight="1">
      <c r="A4" s="498" t="s">
        <v>0</v>
      </c>
      <c r="B4" s="500" t="s">
        <v>1</v>
      </c>
      <c r="C4" s="494" t="s">
        <v>555</v>
      </c>
      <c r="D4" s="502"/>
      <c r="E4" s="494" t="s">
        <v>556</v>
      </c>
      <c r="F4" s="502"/>
      <c r="G4" s="494" t="s">
        <v>557</v>
      </c>
      <c r="H4" s="502"/>
      <c r="I4" s="494" t="s">
        <v>558</v>
      </c>
      <c r="J4" s="502"/>
      <c r="K4" s="494" t="s">
        <v>559</v>
      </c>
      <c r="L4" s="502"/>
      <c r="M4" s="494" t="s">
        <v>560</v>
      </c>
      <c r="N4" s="502"/>
      <c r="O4" s="494" t="s">
        <v>561</v>
      </c>
      <c r="P4" s="502"/>
      <c r="Q4" s="494" t="s">
        <v>562</v>
      </c>
      <c r="R4" s="502"/>
      <c r="S4" s="494" t="s">
        <v>563</v>
      </c>
      <c r="T4" s="502"/>
      <c r="U4" s="494" t="s">
        <v>564</v>
      </c>
      <c r="V4" s="502"/>
      <c r="W4" s="494" t="s">
        <v>565</v>
      </c>
      <c r="X4" s="495"/>
    </row>
    <row r="5" spans="1:25" s="67" customFormat="1">
      <c r="A5" s="499"/>
      <c r="B5" s="501"/>
      <c r="C5" s="273" t="s">
        <v>566</v>
      </c>
      <c r="D5" s="274" t="s">
        <v>567</v>
      </c>
      <c r="E5" s="273" t="s">
        <v>566</v>
      </c>
      <c r="F5" s="274" t="s">
        <v>567</v>
      </c>
      <c r="G5" s="273" t="s">
        <v>566</v>
      </c>
      <c r="H5" s="274" t="s">
        <v>567</v>
      </c>
      <c r="I5" s="273" t="s">
        <v>566</v>
      </c>
      <c r="J5" s="274" t="s">
        <v>567</v>
      </c>
      <c r="K5" s="273" t="s">
        <v>566</v>
      </c>
      <c r="L5" s="274" t="s">
        <v>567</v>
      </c>
      <c r="M5" s="273" t="s">
        <v>566</v>
      </c>
      <c r="N5" s="274" t="s">
        <v>567</v>
      </c>
      <c r="O5" s="273" t="s">
        <v>566</v>
      </c>
      <c r="P5" s="274" t="s">
        <v>567</v>
      </c>
      <c r="Q5" s="273" t="s">
        <v>566</v>
      </c>
      <c r="R5" s="274" t="s">
        <v>567</v>
      </c>
      <c r="S5" s="273" t="s">
        <v>566</v>
      </c>
      <c r="T5" s="274" t="s">
        <v>567</v>
      </c>
      <c r="U5" s="273" t="s">
        <v>566</v>
      </c>
      <c r="V5" s="274" t="s">
        <v>567</v>
      </c>
      <c r="W5" s="273" t="s">
        <v>566</v>
      </c>
      <c r="X5" s="275" t="s">
        <v>567</v>
      </c>
    </row>
    <row r="6" spans="1:25">
      <c r="A6" s="18">
        <v>1</v>
      </c>
      <c r="B6" s="18" t="s">
        <v>10</v>
      </c>
      <c r="C6" s="18">
        <v>269</v>
      </c>
      <c r="D6" s="87">
        <v>333.78</v>
      </c>
      <c r="E6" s="18">
        <v>162</v>
      </c>
      <c r="F6" s="87">
        <v>180.55</v>
      </c>
      <c r="G6" s="18">
        <v>92</v>
      </c>
      <c r="H6" s="87">
        <v>136.55000000000001</v>
      </c>
      <c r="I6" s="18">
        <v>0</v>
      </c>
      <c r="J6" s="87">
        <v>0</v>
      </c>
      <c r="K6" s="18">
        <v>0</v>
      </c>
      <c r="L6" s="87">
        <v>0</v>
      </c>
      <c r="M6" s="18">
        <v>11</v>
      </c>
      <c r="N6" s="87">
        <v>26.56</v>
      </c>
      <c r="O6" s="18">
        <v>5</v>
      </c>
      <c r="P6" s="87">
        <v>3.26</v>
      </c>
      <c r="Q6" s="18">
        <v>6</v>
      </c>
      <c r="R6" s="87">
        <v>8.56</v>
      </c>
      <c r="S6" s="18">
        <v>0</v>
      </c>
      <c r="T6" s="87">
        <v>0</v>
      </c>
      <c r="U6" s="18">
        <v>0</v>
      </c>
      <c r="V6" s="87">
        <v>0</v>
      </c>
      <c r="W6" s="18">
        <v>0</v>
      </c>
      <c r="X6" s="87">
        <v>0</v>
      </c>
    </row>
    <row r="7" spans="1:25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0</v>
      </c>
      <c r="L7" s="61">
        <v>0</v>
      </c>
      <c r="M7" s="2">
        <v>7</v>
      </c>
      <c r="N7" s="61">
        <v>28.38</v>
      </c>
      <c r="O7" s="2">
        <v>6</v>
      </c>
      <c r="P7" s="61">
        <v>25.22</v>
      </c>
      <c r="Q7" s="2">
        <v>0</v>
      </c>
      <c r="R7" s="61">
        <v>0</v>
      </c>
      <c r="S7" s="2">
        <v>0</v>
      </c>
      <c r="T7" s="61">
        <v>0</v>
      </c>
      <c r="U7" s="2">
        <v>0</v>
      </c>
      <c r="V7" s="61">
        <v>0</v>
      </c>
      <c r="W7" s="2">
        <v>0</v>
      </c>
      <c r="X7" s="61">
        <v>0</v>
      </c>
    </row>
    <row r="8" spans="1:25">
      <c r="A8" s="2">
        <v>3</v>
      </c>
      <c r="B8" s="2" t="s">
        <v>12</v>
      </c>
      <c r="C8" s="2">
        <v>0</v>
      </c>
      <c r="D8" s="61">
        <v>0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1">
        <v>0</v>
      </c>
      <c r="Q8" s="2">
        <v>0</v>
      </c>
      <c r="R8" s="61">
        <v>0</v>
      </c>
      <c r="S8" s="2">
        <v>0</v>
      </c>
      <c r="T8" s="61">
        <v>0</v>
      </c>
      <c r="U8" s="2">
        <v>0</v>
      </c>
      <c r="V8" s="61">
        <v>0</v>
      </c>
      <c r="W8" s="2">
        <v>0</v>
      </c>
      <c r="X8" s="61">
        <v>0</v>
      </c>
    </row>
    <row r="9" spans="1:25">
      <c r="A9" s="2">
        <v>4</v>
      </c>
      <c r="B9" s="2" t="s">
        <v>13</v>
      </c>
      <c r="C9" s="2">
        <v>1</v>
      </c>
      <c r="D9" s="61">
        <v>2.0099999999999998</v>
      </c>
      <c r="E9" s="2">
        <v>1</v>
      </c>
      <c r="F9" s="61">
        <v>2.0099999999999998</v>
      </c>
      <c r="G9" s="2">
        <v>0</v>
      </c>
      <c r="H9" s="61">
        <v>0</v>
      </c>
      <c r="I9" s="2">
        <v>3</v>
      </c>
      <c r="J9" s="61">
        <v>7.25</v>
      </c>
      <c r="K9" s="2">
        <v>0</v>
      </c>
      <c r="L9" s="61">
        <v>0</v>
      </c>
      <c r="M9" s="2">
        <v>103</v>
      </c>
      <c r="N9" s="61">
        <v>281.87</v>
      </c>
      <c r="O9" s="2">
        <v>43</v>
      </c>
      <c r="P9" s="61">
        <v>82.35</v>
      </c>
      <c r="Q9" s="2">
        <v>7</v>
      </c>
      <c r="R9" s="61">
        <v>17.38</v>
      </c>
      <c r="S9" s="2">
        <v>3</v>
      </c>
      <c r="T9" s="61">
        <v>4.41</v>
      </c>
      <c r="U9" s="2">
        <v>15</v>
      </c>
      <c r="V9" s="61">
        <v>164.63</v>
      </c>
      <c r="W9" s="2">
        <v>0</v>
      </c>
      <c r="X9" s="61">
        <v>0</v>
      </c>
    </row>
    <row r="10" spans="1:25">
      <c r="A10" s="2">
        <v>5</v>
      </c>
      <c r="B10" s="2" t="s">
        <v>14</v>
      </c>
      <c r="C10" s="2">
        <v>1</v>
      </c>
      <c r="D10" s="61">
        <v>16.899999999999999</v>
      </c>
      <c r="E10" s="2">
        <v>0</v>
      </c>
      <c r="F10" s="61">
        <v>0</v>
      </c>
      <c r="G10" s="2">
        <v>0</v>
      </c>
      <c r="H10" s="61">
        <v>0</v>
      </c>
      <c r="I10" s="2">
        <v>0</v>
      </c>
      <c r="J10" s="61">
        <v>0</v>
      </c>
      <c r="K10" s="2">
        <v>0</v>
      </c>
      <c r="L10" s="61">
        <v>0</v>
      </c>
      <c r="M10" s="2">
        <v>22</v>
      </c>
      <c r="N10" s="61">
        <v>14.56</v>
      </c>
      <c r="O10" s="2">
        <v>1</v>
      </c>
      <c r="P10" s="61">
        <v>0.08</v>
      </c>
      <c r="Q10" s="2">
        <v>2</v>
      </c>
      <c r="R10" s="61">
        <v>19.239999999999998</v>
      </c>
      <c r="S10" s="2">
        <v>0</v>
      </c>
      <c r="T10" s="61">
        <v>0</v>
      </c>
      <c r="U10" s="2">
        <v>0</v>
      </c>
      <c r="V10" s="61">
        <v>0</v>
      </c>
      <c r="W10" s="2">
        <v>0</v>
      </c>
      <c r="X10" s="61">
        <v>0</v>
      </c>
    </row>
    <row r="11" spans="1:25">
      <c r="A11" s="2">
        <v>6</v>
      </c>
      <c r="B11" s="2" t="s">
        <v>15</v>
      </c>
      <c r="C11" s="2">
        <v>0</v>
      </c>
      <c r="D11" s="61">
        <v>0</v>
      </c>
      <c r="E11" s="2">
        <v>0</v>
      </c>
      <c r="F11" s="61">
        <v>0</v>
      </c>
      <c r="G11" s="2">
        <v>0</v>
      </c>
      <c r="H11" s="61">
        <v>0</v>
      </c>
      <c r="I11" s="2">
        <v>0</v>
      </c>
      <c r="J11" s="61">
        <v>0</v>
      </c>
      <c r="K11" s="2">
        <v>0</v>
      </c>
      <c r="L11" s="61">
        <v>0</v>
      </c>
      <c r="M11" s="2">
        <v>29</v>
      </c>
      <c r="N11" s="61">
        <v>59.63</v>
      </c>
      <c r="O11" s="2">
        <v>24</v>
      </c>
      <c r="P11" s="61">
        <v>47.21</v>
      </c>
      <c r="Q11" s="2">
        <v>0</v>
      </c>
      <c r="R11" s="61">
        <v>0</v>
      </c>
      <c r="S11" s="2">
        <v>0</v>
      </c>
      <c r="T11" s="61">
        <v>0</v>
      </c>
      <c r="U11" s="2">
        <v>0</v>
      </c>
      <c r="V11" s="61">
        <v>0</v>
      </c>
      <c r="W11" s="2">
        <v>0</v>
      </c>
      <c r="X11" s="61">
        <v>0</v>
      </c>
    </row>
    <row r="12" spans="1:25">
      <c r="A12" s="2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5</v>
      </c>
      <c r="N12" s="61">
        <v>22.47</v>
      </c>
      <c r="O12" s="2">
        <v>2</v>
      </c>
      <c r="P12" s="61">
        <v>4.9800000000000004</v>
      </c>
      <c r="Q12" s="2">
        <v>0</v>
      </c>
      <c r="R12" s="61">
        <v>0</v>
      </c>
      <c r="S12" s="2">
        <v>0</v>
      </c>
      <c r="T12" s="61">
        <v>0</v>
      </c>
      <c r="U12" s="2">
        <v>0</v>
      </c>
      <c r="V12" s="61">
        <v>0</v>
      </c>
      <c r="W12" s="2">
        <v>0</v>
      </c>
      <c r="X12" s="61">
        <v>0</v>
      </c>
    </row>
    <row r="13" spans="1:25">
      <c r="A13" s="2">
        <v>8</v>
      </c>
      <c r="B13" s="2" t="s">
        <v>17</v>
      </c>
      <c r="C13" s="2">
        <v>86</v>
      </c>
      <c r="D13" s="61">
        <v>79.8</v>
      </c>
      <c r="E13" s="2">
        <v>21</v>
      </c>
      <c r="F13" s="61">
        <v>24.5</v>
      </c>
      <c r="G13" s="2">
        <v>31</v>
      </c>
      <c r="H13" s="61">
        <v>26.55</v>
      </c>
      <c r="I13" s="2">
        <v>0</v>
      </c>
      <c r="J13" s="61">
        <v>0</v>
      </c>
      <c r="K13" s="2">
        <v>0</v>
      </c>
      <c r="L13" s="61">
        <v>0</v>
      </c>
      <c r="M13" s="2">
        <v>69</v>
      </c>
      <c r="N13" s="61">
        <v>189.67</v>
      </c>
      <c r="O13" s="2">
        <v>10</v>
      </c>
      <c r="P13" s="61">
        <v>35.43</v>
      </c>
      <c r="Q13" s="2">
        <v>56</v>
      </c>
      <c r="R13" s="61">
        <v>62.62</v>
      </c>
      <c r="S13" s="2">
        <v>44</v>
      </c>
      <c r="T13" s="61">
        <v>31.11</v>
      </c>
      <c r="U13" s="2">
        <v>56</v>
      </c>
      <c r="V13" s="61">
        <v>61.25</v>
      </c>
      <c r="W13" s="2">
        <v>0</v>
      </c>
      <c r="X13" s="61">
        <v>0</v>
      </c>
    </row>
    <row r="14" spans="1:25">
      <c r="A14" s="2">
        <v>9</v>
      </c>
      <c r="B14" s="2" t="s">
        <v>18</v>
      </c>
      <c r="C14" s="2">
        <v>0</v>
      </c>
      <c r="D14" s="61">
        <v>0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1</v>
      </c>
      <c r="N14" s="61">
        <v>3.54</v>
      </c>
      <c r="O14" s="2">
        <v>0</v>
      </c>
      <c r="P14" s="61">
        <v>0</v>
      </c>
      <c r="Q14" s="2">
        <v>0</v>
      </c>
      <c r="R14" s="61">
        <v>0</v>
      </c>
      <c r="S14" s="2">
        <v>0</v>
      </c>
      <c r="T14" s="61">
        <v>0</v>
      </c>
      <c r="U14" s="2">
        <v>4</v>
      </c>
      <c r="V14" s="61">
        <v>29.73</v>
      </c>
      <c r="W14" s="2">
        <v>0</v>
      </c>
      <c r="X14" s="61">
        <v>0</v>
      </c>
      <c r="Y14" s="148"/>
    </row>
    <row r="15" spans="1:25">
      <c r="A15" s="105">
        <v>10</v>
      </c>
      <c r="B15" s="105" t="s">
        <v>19</v>
      </c>
      <c r="C15" s="105">
        <v>17</v>
      </c>
      <c r="D15" s="107">
        <v>92.21</v>
      </c>
      <c r="E15" s="105">
        <v>16</v>
      </c>
      <c r="F15" s="107">
        <v>2.1800000000000002</v>
      </c>
      <c r="G15" s="105">
        <v>0</v>
      </c>
      <c r="H15" s="107">
        <v>0</v>
      </c>
      <c r="I15" s="105">
        <v>12</v>
      </c>
      <c r="J15" s="107">
        <v>18.07</v>
      </c>
      <c r="K15" s="105">
        <v>0</v>
      </c>
      <c r="L15" s="107">
        <v>0</v>
      </c>
      <c r="M15" s="105">
        <v>661</v>
      </c>
      <c r="N15" s="107">
        <v>1691.56</v>
      </c>
      <c r="O15" s="105">
        <v>466</v>
      </c>
      <c r="P15" s="107">
        <v>1111.44</v>
      </c>
      <c r="Q15" s="105">
        <v>25</v>
      </c>
      <c r="R15" s="107">
        <v>137.81</v>
      </c>
      <c r="S15" s="105">
        <v>0</v>
      </c>
      <c r="T15" s="107">
        <v>0</v>
      </c>
      <c r="U15" s="105">
        <v>40</v>
      </c>
      <c r="V15" s="107">
        <v>607.69000000000005</v>
      </c>
      <c r="W15" s="105">
        <v>0</v>
      </c>
      <c r="X15" s="107">
        <v>0</v>
      </c>
    </row>
    <row r="16" spans="1:25">
      <c r="A16" s="2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14</v>
      </c>
      <c r="N16" s="61">
        <v>37</v>
      </c>
      <c r="O16" s="2">
        <v>12</v>
      </c>
      <c r="P16" s="61">
        <v>35</v>
      </c>
      <c r="Q16" s="2">
        <v>2</v>
      </c>
      <c r="R16" s="61">
        <v>3.54</v>
      </c>
      <c r="S16" s="2">
        <v>0</v>
      </c>
      <c r="T16" s="61">
        <v>0</v>
      </c>
      <c r="U16" s="2">
        <v>0</v>
      </c>
      <c r="V16" s="61">
        <v>0</v>
      </c>
      <c r="W16" s="2">
        <v>0</v>
      </c>
      <c r="X16" s="61">
        <v>0</v>
      </c>
    </row>
    <row r="17" spans="1:24">
      <c r="A17" s="2">
        <v>12</v>
      </c>
      <c r="B17" s="2" t="s">
        <v>21</v>
      </c>
      <c r="C17" s="2">
        <v>0</v>
      </c>
      <c r="D17" s="61">
        <v>0</v>
      </c>
      <c r="E17" s="2">
        <v>0</v>
      </c>
      <c r="F17" s="61">
        <v>0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8</v>
      </c>
      <c r="N17" s="61">
        <v>11.73</v>
      </c>
      <c r="O17" s="2">
        <v>4</v>
      </c>
      <c r="P17" s="61">
        <v>2.08</v>
      </c>
      <c r="Q17" s="2">
        <v>0</v>
      </c>
      <c r="R17" s="61">
        <v>0</v>
      </c>
      <c r="S17" s="2">
        <v>0</v>
      </c>
      <c r="T17" s="61">
        <v>0</v>
      </c>
      <c r="U17" s="2">
        <v>3</v>
      </c>
      <c r="V17" s="61">
        <v>43.77</v>
      </c>
      <c r="W17" s="2">
        <v>0</v>
      </c>
      <c r="X17" s="61">
        <v>0</v>
      </c>
    </row>
    <row r="18" spans="1:24">
      <c r="A18" s="3" t="s">
        <v>22</v>
      </c>
      <c r="B18" s="3" t="s">
        <v>23</v>
      </c>
      <c r="C18" s="3">
        <f t="shared" ref="C18:X18" si="0">SUM(C6:C17)</f>
        <v>374</v>
      </c>
      <c r="D18" s="62">
        <f t="shared" si="0"/>
        <v>524.69999999999993</v>
      </c>
      <c r="E18" s="3">
        <f t="shared" si="0"/>
        <v>200</v>
      </c>
      <c r="F18" s="62">
        <f t="shared" si="0"/>
        <v>209.24</v>
      </c>
      <c r="G18" s="3">
        <f t="shared" si="0"/>
        <v>123</v>
      </c>
      <c r="H18" s="62">
        <f t="shared" si="0"/>
        <v>163.10000000000002</v>
      </c>
      <c r="I18" s="3">
        <f t="shared" si="0"/>
        <v>15</v>
      </c>
      <c r="J18" s="62">
        <f t="shared" si="0"/>
        <v>25.32</v>
      </c>
      <c r="K18" s="3">
        <f t="shared" si="0"/>
        <v>0</v>
      </c>
      <c r="L18" s="62">
        <f t="shared" si="0"/>
        <v>0</v>
      </c>
      <c r="M18" s="3">
        <f t="shared" si="0"/>
        <v>930</v>
      </c>
      <c r="N18" s="62">
        <f t="shared" si="0"/>
        <v>2366.9699999999998</v>
      </c>
      <c r="O18" s="3">
        <f t="shared" si="0"/>
        <v>573</v>
      </c>
      <c r="P18" s="62">
        <f t="shared" si="0"/>
        <v>1347.05</v>
      </c>
      <c r="Q18" s="3">
        <f t="shared" si="0"/>
        <v>98</v>
      </c>
      <c r="R18" s="62">
        <f t="shared" si="0"/>
        <v>249.14999999999998</v>
      </c>
      <c r="S18" s="3">
        <f t="shared" si="0"/>
        <v>47</v>
      </c>
      <c r="T18" s="62">
        <f t="shared" si="0"/>
        <v>35.519999999999996</v>
      </c>
      <c r="U18" s="3">
        <f t="shared" si="0"/>
        <v>118</v>
      </c>
      <c r="V18" s="62">
        <f t="shared" si="0"/>
        <v>907.07</v>
      </c>
      <c r="W18" s="3">
        <f t="shared" si="0"/>
        <v>0</v>
      </c>
      <c r="X18" s="62">
        <f t="shared" si="0"/>
        <v>0</v>
      </c>
    </row>
    <row r="19" spans="1:24">
      <c r="A19" s="2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5</v>
      </c>
      <c r="N19" s="61">
        <v>4.4400000000000004</v>
      </c>
      <c r="O19" s="2">
        <v>0</v>
      </c>
      <c r="P19" s="61">
        <v>0</v>
      </c>
      <c r="Q19" s="2">
        <v>0</v>
      </c>
      <c r="R19" s="61">
        <v>0</v>
      </c>
      <c r="S19" s="2">
        <v>0</v>
      </c>
      <c r="T19" s="61">
        <v>0</v>
      </c>
      <c r="U19" s="2">
        <v>0</v>
      </c>
      <c r="V19" s="61">
        <v>0</v>
      </c>
      <c r="W19" s="2">
        <v>0</v>
      </c>
      <c r="X19" s="61">
        <v>0</v>
      </c>
    </row>
    <row r="20" spans="1:24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1">
        <v>0</v>
      </c>
      <c r="Q20" s="2">
        <v>0</v>
      </c>
      <c r="R20" s="61">
        <v>0</v>
      </c>
      <c r="S20" s="2">
        <v>0</v>
      </c>
      <c r="T20" s="61">
        <v>0</v>
      </c>
      <c r="U20" s="2">
        <v>0</v>
      </c>
      <c r="V20" s="61">
        <v>0</v>
      </c>
      <c r="W20" s="2">
        <v>0</v>
      </c>
      <c r="X20" s="61">
        <v>0</v>
      </c>
    </row>
    <row r="21" spans="1:24">
      <c r="A21" s="2">
        <v>3</v>
      </c>
      <c r="B21" s="2" t="s">
        <v>25</v>
      </c>
      <c r="C21" s="2">
        <v>0</v>
      </c>
      <c r="D21" s="61">
        <v>0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2">
        <v>1</v>
      </c>
      <c r="N21" s="61">
        <v>0.12</v>
      </c>
      <c r="O21" s="2">
        <v>0</v>
      </c>
      <c r="P21" s="61">
        <v>0</v>
      </c>
      <c r="Q21" s="2">
        <v>0</v>
      </c>
      <c r="R21" s="61">
        <v>0</v>
      </c>
      <c r="S21" s="2">
        <v>0</v>
      </c>
      <c r="T21" s="61">
        <v>0</v>
      </c>
      <c r="U21" s="2">
        <v>5</v>
      </c>
      <c r="V21" s="61">
        <v>51.44</v>
      </c>
      <c r="W21" s="2">
        <v>0</v>
      </c>
      <c r="X21" s="61">
        <v>0</v>
      </c>
    </row>
    <row r="22" spans="1:24">
      <c r="A22" s="2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4</v>
      </c>
      <c r="N22" s="61">
        <v>5.67</v>
      </c>
      <c r="O22" s="2">
        <v>0</v>
      </c>
      <c r="P22" s="61">
        <v>0</v>
      </c>
      <c r="Q22" s="2">
        <v>0</v>
      </c>
      <c r="R22" s="61">
        <v>0</v>
      </c>
      <c r="S22" s="2">
        <v>0</v>
      </c>
      <c r="T22" s="61">
        <v>0</v>
      </c>
      <c r="U22" s="2">
        <v>0</v>
      </c>
      <c r="V22" s="61">
        <v>0</v>
      </c>
      <c r="W22" s="2">
        <v>0</v>
      </c>
      <c r="X22" s="61">
        <v>0</v>
      </c>
    </row>
    <row r="23" spans="1:24">
      <c r="A23" s="2">
        <v>5</v>
      </c>
      <c r="B23" s="2" t="s">
        <v>27</v>
      </c>
      <c r="C23" s="2">
        <v>0</v>
      </c>
      <c r="D23" s="61">
        <v>0</v>
      </c>
      <c r="E23" s="2">
        <v>0</v>
      </c>
      <c r="F23" s="61">
        <v>0</v>
      </c>
      <c r="G23" s="2">
        <v>0</v>
      </c>
      <c r="H23" s="61">
        <v>0</v>
      </c>
      <c r="I23" s="2">
        <v>0</v>
      </c>
      <c r="J23" s="61">
        <v>0</v>
      </c>
      <c r="K23" s="2">
        <v>0</v>
      </c>
      <c r="L23" s="61">
        <v>0</v>
      </c>
      <c r="M23" s="2">
        <v>12</v>
      </c>
      <c r="N23" s="61">
        <v>48.78</v>
      </c>
      <c r="O23" s="2">
        <v>10</v>
      </c>
      <c r="P23" s="61">
        <v>31.9</v>
      </c>
      <c r="Q23" s="2">
        <v>0</v>
      </c>
      <c r="R23" s="61">
        <v>0</v>
      </c>
      <c r="S23" s="2">
        <v>0</v>
      </c>
      <c r="T23" s="61">
        <v>0</v>
      </c>
      <c r="U23" s="2">
        <v>0</v>
      </c>
      <c r="V23" s="61">
        <v>0</v>
      </c>
      <c r="W23" s="2">
        <v>0</v>
      </c>
      <c r="X23" s="61">
        <v>0</v>
      </c>
    </row>
    <row r="24" spans="1:24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0</v>
      </c>
      <c r="P24" s="61">
        <v>0</v>
      </c>
      <c r="Q24" s="2">
        <v>0</v>
      </c>
      <c r="R24" s="61">
        <v>0</v>
      </c>
      <c r="S24" s="2">
        <v>0</v>
      </c>
      <c r="T24" s="61">
        <v>0</v>
      </c>
      <c r="U24" s="2">
        <v>0</v>
      </c>
      <c r="V24" s="61">
        <v>0</v>
      </c>
      <c r="W24" s="2">
        <v>0</v>
      </c>
      <c r="X24" s="61">
        <v>0</v>
      </c>
    </row>
    <row r="25" spans="1:24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1">
        <v>0</v>
      </c>
      <c r="O25" s="2">
        <v>0</v>
      </c>
      <c r="P25" s="61">
        <v>0</v>
      </c>
      <c r="Q25" s="2">
        <v>0</v>
      </c>
      <c r="R25" s="61">
        <v>0</v>
      </c>
      <c r="S25" s="2">
        <v>0</v>
      </c>
      <c r="T25" s="61">
        <v>0</v>
      </c>
      <c r="U25" s="2">
        <v>0</v>
      </c>
      <c r="V25" s="61">
        <v>0</v>
      </c>
      <c r="W25" s="2">
        <v>0</v>
      </c>
      <c r="X25" s="61">
        <v>0</v>
      </c>
    </row>
    <row r="26" spans="1:24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1">
        <v>0</v>
      </c>
      <c r="Q26" s="2">
        <v>0</v>
      </c>
      <c r="R26" s="61">
        <v>0</v>
      </c>
      <c r="S26" s="2">
        <v>0</v>
      </c>
      <c r="T26" s="61">
        <v>0</v>
      </c>
      <c r="U26" s="2">
        <v>0</v>
      </c>
      <c r="V26" s="61">
        <v>0</v>
      </c>
      <c r="W26" s="2">
        <v>0</v>
      </c>
      <c r="X26" s="61">
        <v>0</v>
      </c>
    </row>
    <row r="27" spans="1:24">
      <c r="A27" s="3" t="s">
        <v>31</v>
      </c>
      <c r="B27" s="3" t="s">
        <v>23</v>
      </c>
      <c r="C27" s="3">
        <f t="shared" ref="C27:X27" si="1">SUM(C19:C26)</f>
        <v>0</v>
      </c>
      <c r="D27" s="62">
        <f t="shared" si="1"/>
        <v>0</v>
      </c>
      <c r="E27" s="3">
        <f t="shared" si="1"/>
        <v>0</v>
      </c>
      <c r="F27" s="62">
        <f t="shared" si="1"/>
        <v>0</v>
      </c>
      <c r="G27" s="3">
        <f t="shared" si="1"/>
        <v>0</v>
      </c>
      <c r="H27" s="62">
        <f t="shared" si="1"/>
        <v>0</v>
      </c>
      <c r="I27" s="3">
        <f t="shared" si="1"/>
        <v>0</v>
      </c>
      <c r="J27" s="62">
        <f t="shared" si="1"/>
        <v>0</v>
      </c>
      <c r="K27" s="3">
        <f t="shared" si="1"/>
        <v>0</v>
      </c>
      <c r="L27" s="62">
        <f t="shared" si="1"/>
        <v>0</v>
      </c>
      <c r="M27" s="3">
        <f t="shared" si="1"/>
        <v>22</v>
      </c>
      <c r="N27" s="62">
        <f t="shared" si="1"/>
        <v>59.010000000000005</v>
      </c>
      <c r="O27" s="3">
        <f t="shared" si="1"/>
        <v>10</v>
      </c>
      <c r="P27" s="62">
        <f t="shared" si="1"/>
        <v>31.9</v>
      </c>
      <c r="Q27" s="3">
        <f t="shared" si="1"/>
        <v>0</v>
      </c>
      <c r="R27" s="62">
        <f t="shared" si="1"/>
        <v>0</v>
      </c>
      <c r="S27" s="3">
        <f t="shared" si="1"/>
        <v>0</v>
      </c>
      <c r="T27" s="62">
        <f t="shared" si="1"/>
        <v>0</v>
      </c>
      <c r="U27" s="3">
        <f t="shared" si="1"/>
        <v>5</v>
      </c>
      <c r="V27" s="62">
        <f t="shared" si="1"/>
        <v>51.44</v>
      </c>
      <c r="W27" s="3">
        <f t="shared" si="1"/>
        <v>0</v>
      </c>
      <c r="X27" s="62">
        <f t="shared" si="1"/>
        <v>0</v>
      </c>
    </row>
    <row r="28" spans="1:24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1">
        <v>0</v>
      </c>
      <c r="O28" s="2">
        <v>0</v>
      </c>
      <c r="P28" s="61">
        <v>0</v>
      </c>
      <c r="Q28" s="2">
        <v>196</v>
      </c>
      <c r="R28" s="61">
        <v>175.8</v>
      </c>
      <c r="S28" s="2">
        <v>5</v>
      </c>
      <c r="T28" s="61">
        <v>3.49</v>
      </c>
      <c r="U28" s="2">
        <v>0</v>
      </c>
      <c r="V28" s="61">
        <v>0</v>
      </c>
      <c r="W28" s="2">
        <v>0</v>
      </c>
      <c r="X28" s="61">
        <v>0</v>
      </c>
    </row>
    <row r="29" spans="1:24">
      <c r="A29" s="3" t="s">
        <v>33</v>
      </c>
      <c r="B29" s="3" t="s">
        <v>23</v>
      </c>
      <c r="C29" s="3">
        <f>C28</f>
        <v>0</v>
      </c>
      <c r="D29" s="62">
        <f t="shared" ref="D29:X29" si="2">D28</f>
        <v>0</v>
      </c>
      <c r="E29" s="3">
        <f t="shared" si="2"/>
        <v>0</v>
      </c>
      <c r="F29" s="62">
        <f t="shared" si="2"/>
        <v>0</v>
      </c>
      <c r="G29" s="3">
        <f t="shared" si="2"/>
        <v>0</v>
      </c>
      <c r="H29" s="62">
        <f t="shared" si="2"/>
        <v>0</v>
      </c>
      <c r="I29" s="3">
        <f t="shared" si="2"/>
        <v>0</v>
      </c>
      <c r="J29" s="62">
        <f t="shared" si="2"/>
        <v>0</v>
      </c>
      <c r="K29" s="3">
        <f t="shared" si="2"/>
        <v>0</v>
      </c>
      <c r="L29" s="62">
        <f t="shared" si="2"/>
        <v>0</v>
      </c>
      <c r="M29" s="3">
        <f t="shared" si="2"/>
        <v>0</v>
      </c>
      <c r="N29" s="62">
        <f t="shared" si="2"/>
        <v>0</v>
      </c>
      <c r="O29" s="3">
        <f t="shared" si="2"/>
        <v>0</v>
      </c>
      <c r="P29" s="62">
        <f t="shared" si="2"/>
        <v>0</v>
      </c>
      <c r="Q29" s="3">
        <f t="shared" si="2"/>
        <v>196</v>
      </c>
      <c r="R29" s="62">
        <f t="shared" si="2"/>
        <v>175.8</v>
      </c>
      <c r="S29" s="3">
        <f t="shared" si="2"/>
        <v>5</v>
      </c>
      <c r="T29" s="62">
        <f t="shared" si="2"/>
        <v>3.49</v>
      </c>
      <c r="U29" s="3">
        <f t="shared" si="2"/>
        <v>0</v>
      </c>
      <c r="V29" s="62">
        <f t="shared" si="2"/>
        <v>0</v>
      </c>
      <c r="W29" s="3">
        <f t="shared" si="2"/>
        <v>0</v>
      </c>
      <c r="X29" s="62">
        <f t="shared" si="2"/>
        <v>0</v>
      </c>
    </row>
    <row r="30" spans="1:24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1">
        <v>0</v>
      </c>
      <c r="Q30" s="2">
        <v>0</v>
      </c>
      <c r="R30" s="61">
        <v>0</v>
      </c>
      <c r="S30" s="2">
        <v>0</v>
      </c>
      <c r="T30" s="61">
        <v>0</v>
      </c>
      <c r="U30" s="2">
        <v>0</v>
      </c>
      <c r="V30" s="61">
        <v>0</v>
      </c>
      <c r="W30" s="2">
        <v>0</v>
      </c>
      <c r="X30" s="61">
        <v>0</v>
      </c>
    </row>
    <row r="31" spans="1:24">
      <c r="A31" s="3" t="s">
        <v>35</v>
      </c>
      <c r="B31" s="3" t="s">
        <v>23</v>
      </c>
      <c r="C31" s="3">
        <f>C18+C27+C29+C30</f>
        <v>374</v>
      </c>
      <c r="D31" s="62">
        <f t="shared" ref="D31:X31" si="3">D18+D27+D29+D30</f>
        <v>524.69999999999993</v>
      </c>
      <c r="E31" s="3">
        <f t="shared" si="3"/>
        <v>200</v>
      </c>
      <c r="F31" s="62">
        <f t="shared" si="3"/>
        <v>209.24</v>
      </c>
      <c r="G31" s="3">
        <f t="shared" si="3"/>
        <v>123</v>
      </c>
      <c r="H31" s="62">
        <f t="shared" si="3"/>
        <v>163.10000000000002</v>
      </c>
      <c r="I31" s="3">
        <f t="shared" si="3"/>
        <v>15</v>
      </c>
      <c r="J31" s="62">
        <f t="shared" si="3"/>
        <v>25.32</v>
      </c>
      <c r="K31" s="3">
        <f t="shared" si="3"/>
        <v>0</v>
      </c>
      <c r="L31" s="62">
        <f t="shared" si="3"/>
        <v>0</v>
      </c>
      <c r="M31" s="3">
        <f t="shared" si="3"/>
        <v>952</v>
      </c>
      <c r="N31" s="62">
        <f t="shared" si="3"/>
        <v>2425.98</v>
      </c>
      <c r="O31" s="3">
        <f t="shared" si="3"/>
        <v>583</v>
      </c>
      <c r="P31" s="62">
        <f t="shared" si="3"/>
        <v>1378.95</v>
      </c>
      <c r="Q31" s="3">
        <f t="shared" si="3"/>
        <v>294</v>
      </c>
      <c r="R31" s="62">
        <f t="shared" si="3"/>
        <v>424.95</v>
      </c>
      <c r="S31" s="3">
        <f t="shared" si="3"/>
        <v>52</v>
      </c>
      <c r="T31" s="62">
        <f t="shared" si="3"/>
        <v>39.01</v>
      </c>
      <c r="U31" s="3">
        <f t="shared" si="3"/>
        <v>123</v>
      </c>
      <c r="V31" s="62">
        <f t="shared" si="3"/>
        <v>958.51</v>
      </c>
      <c r="W31" s="3">
        <f t="shared" si="3"/>
        <v>0</v>
      </c>
      <c r="X31" s="62">
        <f t="shared" si="3"/>
        <v>0</v>
      </c>
    </row>
  </sheetData>
  <mergeCells count="16">
    <mergeCell ref="A1:X1"/>
    <mergeCell ref="A2:X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4:A5"/>
    <mergeCell ref="B4:B5"/>
    <mergeCell ref="A3:X3"/>
  </mergeCells>
  <printOptions gridLines="1"/>
  <pageMargins left="0.5" right="0.25" top="0.75" bottom="0.75" header="0.3" footer="0.3"/>
  <pageSetup paperSize="9" scale="9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sqref="A1:N30"/>
    </sheetView>
  </sheetViews>
  <sheetFormatPr defaultRowHeight="15"/>
  <cols>
    <col min="1" max="1" width="7.7109375" customWidth="1"/>
    <col min="2" max="2" width="7.5703125" customWidth="1"/>
    <col min="3" max="4" width="11.140625" customWidth="1"/>
    <col min="5" max="5" width="11" style="54" customWidth="1"/>
    <col min="6" max="6" width="10.5703125" style="54" customWidth="1"/>
    <col min="7" max="7" width="5.5703125" customWidth="1"/>
    <col min="9" max="9" width="7.42578125" style="54" customWidth="1"/>
    <col min="10" max="10" width="9.140625" style="54"/>
    <col min="11" max="11" width="7" customWidth="1"/>
    <col min="13" max="13" width="8.28515625" style="54" customWidth="1"/>
    <col min="14" max="14" width="9.140625" style="54"/>
  </cols>
  <sheetData>
    <row r="1" spans="1:14" ht="24" customHeight="1">
      <c r="A1" s="426">
        <v>43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8"/>
    </row>
    <row r="2" spans="1:14" ht="45" customHeight="1">
      <c r="A2" s="420" t="s">
        <v>258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3"/>
    </row>
    <row r="3" spans="1:14" ht="25.5" customHeight="1">
      <c r="A3" s="423" t="s">
        <v>52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5"/>
    </row>
    <row r="4" spans="1:14" ht="75">
      <c r="A4" s="166" t="s">
        <v>0</v>
      </c>
      <c r="B4" s="166" t="s">
        <v>1</v>
      </c>
      <c r="C4" s="166" t="s">
        <v>259</v>
      </c>
      <c r="D4" s="166" t="s">
        <v>260</v>
      </c>
      <c r="E4" s="80" t="s">
        <v>261</v>
      </c>
      <c r="F4" s="80" t="s">
        <v>262</v>
      </c>
      <c r="G4" s="166" t="s">
        <v>568</v>
      </c>
      <c r="H4" s="166" t="s">
        <v>263</v>
      </c>
      <c r="I4" s="80" t="s">
        <v>264</v>
      </c>
      <c r="J4" s="80" t="s">
        <v>265</v>
      </c>
      <c r="K4" s="166" t="s">
        <v>112</v>
      </c>
      <c r="L4" s="166" t="s">
        <v>266</v>
      </c>
      <c r="M4" s="80" t="s">
        <v>267</v>
      </c>
      <c r="N4" s="80" t="s">
        <v>268</v>
      </c>
    </row>
    <row r="5" spans="1:14">
      <c r="A5" s="2">
        <v>1</v>
      </c>
      <c r="B5" s="2" t="s">
        <v>10</v>
      </c>
      <c r="C5" s="2">
        <v>8</v>
      </c>
      <c r="D5" s="2">
        <v>3</v>
      </c>
      <c r="E5" s="61">
        <v>13.96</v>
      </c>
      <c r="F5" s="61">
        <v>4.47</v>
      </c>
      <c r="G5" s="2">
        <v>9</v>
      </c>
      <c r="H5" s="2">
        <v>3</v>
      </c>
      <c r="I5" s="61">
        <v>7.65</v>
      </c>
      <c r="J5" s="61">
        <v>4.38</v>
      </c>
      <c r="K5" s="2">
        <v>32</v>
      </c>
      <c r="L5" s="2">
        <v>13</v>
      </c>
      <c r="M5" s="61">
        <v>108.35</v>
      </c>
      <c r="N5" s="61">
        <v>34.71</v>
      </c>
    </row>
    <row r="6" spans="1:14">
      <c r="A6" s="2">
        <v>2</v>
      </c>
      <c r="B6" s="2" t="s">
        <v>11</v>
      </c>
      <c r="C6" s="2">
        <v>0</v>
      </c>
      <c r="D6" s="2">
        <v>0</v>
      </c>
      <c r="E6" s="61">
        <v>0</v>
      </c>
      <c r="F6" s="61">
        <v>0</v>
      </c>
      <c r="G6" s="2">
        <v>0</v>
      </c>
      <c r="H6" s="2">
        <v>0</v>
      </c>
      <c r="I6" s="61">
        <v>0</v>
      </c>
      <c r="J6" s="61">
        <v>0</v>
      </c>
      <c r="K6" s="2">
        <v>0</v>
      </c>
      <c r="L6" s="2">
        <v>0</v>
      </c>
      <c r="M6" s="61">
        <v>0</v>
      </c>
      <c r="N6" s="61">
        <v>0</v>
      </c>
    </row>
    <row r="7" spans="1:14">
      <c r="A7" s="2">
        <v>3</v>
      </c>
      <c r="B7" s="2" t="s">
        <v>12</v>
      </c>
      <c r="C7" s="2">
        <v>1</v>
      </c>
      <c r="D7" s="2">
        <v>0</v>
      </c>
      <c r="E7" s="61">
        <v>4</v>
      </c>
      <c r="F7" s="61">
        <v>0</v>
      </c>
      <c r="G7" s="2">
        <v>1</v>
      </c>
      <c r="H7" s="2">
        <v>0</v>
      </c>
      <c r="I7" s="61">
        <v>1.05</v>
      </c>
      <c r="J7" s="61">
        <v>0</v>
      </c>
      <c r="K7" s="2">
        <v>1</v>
      </c>
      <c r="L7" s="2">
        <v>0</v>
      </c>
      <c r="M7" s="61">
        <v>1.1399999999999999</v>
      </c>
      <c r="N7" s="61">
        <v>0</v>
      </c>
    </row>
    <row r="8" spans="1:14">
      <c r="A8" s="2">
        <v>4</v>
      </c>
      <c r="B8" s="2" t="s">
        <v>13</v>
      </c>
      <c r="C8" s="2">
        <v>2</v>
      </c>
      <c r="D8" s="2">
        <v>1</v>
      </c>
      <c r="E8" s="61">
        <v>4.8099999999999996</v>
      </c>
      <c r="F8" s="61">
        <v>1.67</v>
      </c>
      <c r="G8" s="2">
        <v>1</v>
      </c>
      <c r="H8" s="2">
        <v>0</v>
      </c>
      <c r="I8" s="61">
        <v>1.04</v>
      </c>
      <c r="J8" s="61">
        <v>0</v>
      </c>
      <c r="K8" s="2">
        <v>17</v>
      </c>
      <c r="L8" s="2">
        <v>10</v>
      </c>
      <c r="M8" s="61">
        <v>40.71</v>
      </c>
      <c r="N8" s="61">
        <v>22.73</v>
      </c>
    </row>
    <row r="9" spans="1:14">
      <c r="A9" s="2">
        <v>5</v>
      </c>
      <c r="B9" s="2" t="s">
        <v>14</v>
      </c>
      <c r="C9" s="2">
        <v>0</v>
      </c>
      <c r="D9" s="2">
        <v>0</v>
      </c>
      <c r="E9" s="61">
        <v>0</v>
      </c>
      <c r="F9" s="61">
        <v>0</v>
      </c>
      <c r="G9" s="2">
        <v>0</v>
      </c>
      <c r="H9" s="2">
        <v>0</v>
      </c>
      <c r="I9" s="61">
        <v>0</v>
      </c>
      <c r="J9" s="61">
        <v>0</v>
      </c>
      <c r="K9" s="2">
        <v>10</v>
      </c>
      <c r="L9" s="2">
        <v>7</v>
      </c>
      <c r="M9" s="61">
        <v>23.13</v>
      </c>
      <c r="N9" s="61">
        <v>16.510000000000002</v>
      </c>
    </row>
    <row r="10" spans="1:14">
      <c r="A10" s="2">
        <v>6</v>
      </c>
      <c r="B10" s="2" t="s">
        <v>15</v>
      </c>
      <c r="C10" s="2">
        <v>0</v>
      </c>
      <c r="D10" s="2">
        <v>0</v>
      </c>
      <c r="E10" s="61">
        <v>0</v>
      </c>
      <c r="F10" s="61">
        <v>0</v>
      </c>
      <c r="G10" s="2">
        <v>0</v>
      </c>
      <c r="H10" s="2">
        <v>0</v>
      </c>
      <c r="I10" s="61">
        <v>0</v>
      </c>
      <c r="J10" s="61">
        <v>0</v>
      </c>
      <c r="K10" s="2">
        <v>1</v>
      </c>
      <c r="L10" s="2">
        <v>1</v>
      </c>
      <c r="M10" s="61">
        <v>2.81</v>
      </c>
      <c r="N10" s="61">
        <v>2.81</v>
      </c>
    </row>
    <row r="11" spans="1:14">
      <c r="A11" s="2">
        <v>7</v>
      </c>
      <c r="B11" s="2" t="s">
        <v>16</v>
      </c>
      <c r="C11" s="2">
        <v>0</v>
      </c>
      <c r="D11" s="2">
        <v>0</v>
      </c>
      <c r="E11" s="61">
        <v>0</v>
      </c>
      <c r="F11" s="61">
        <v>0</v>
      </c>
      <c r="G11" s="2">
        <v>0</v>
      </c>
      <c r="H11" s="2">
        <v>0</v>
      </c>
      <c r="I11" s="61">
        <v>0</v>
      </c>
      <c r="J11" s="61">
        <v>0</v>
      </c>
      <c r="K11" s="2">
        <v>0</v>
      </c>
      <c r="L11" s="2">
        <v>0</v>
      </c>
      <c r="M11" s="61">
        <v>0</v>
      </c>
      <c r="N11" s="61">
        <v>0</v>
      </c>
    </row>
    <row r="12" spans="1:14">
      <c r="A12" s="2">
        <v>8</v>
      </c>
      <c r="B12" s="2" t="s">
        <v>17</v>
      </c>
      <c r="C12" s="2">
        <v>5</v>
      </c>
      <c r="D12" s="2">
        <v>0</v>
      </c>
      <c r="E12" s="61">
        <v>2</v>
      </c>
      <c r="F12" s="61">
        <v>0</v>
      </c>
      <c r="G12" s="2">
        <v>0</v>
      </c>
      <c r="H12" s="2">
        <v>0</v>
      </c>
      <c r="I12" s="61">
        <v>0</v>
      </c>
      <c r="J12" s="61">
        <v>0</v>
      </c>
      <c r="K12" s="2">
        <v>23</v>
      </c>
      <c r="L12" s="2">
        <v>6</v>
      </c>
      <c r="M12" s="61">
        <v>23.75</v>
      </c>
      <c r="N12" s="61">
        <v>11.25</v>
      </c>
    </row>
    <row r="13" spans="1:14">
      <c r="A13" s="2">
        <v>9</v>
      </c>
      <c r="B13" s="2" t="s">
        <v>18</v>
      </c>
      <c r="C13" s="2">
        <v>0</v>
      </c>
      <c r="D13" s="2">
        <v>0</v>
      </c>
      <c r="E13" s="61">
        <v>0</v>
      </c>
      <c r="F13" s="61">
        <v>0</v>
      </c>
      <c r="G13" s="2">
        <v>0</v>
      </c>
      <c r="H13" s="2">
        <v>0</v>
      </c>
      <c r="I13" s="61">
        <v>0</v>
      </c>
      <c r="J13" s="61">
        <v>0</v>
      </c>
      <c r="K13" s="2">
        <v>0</v>
      </c>
      <c r="L13" s="2">
        <v>0</v>
      </c>
      <c r="M13" s="61">
        <v>0</v>
      </c>
      <c r="N13" s="61">
        <v>0</v>
      </c>
    </row>
    <row r="14" spans="1:14">
      <c r="A14" s="2">
        <v>10</v>
      </c>
      <c r="B14" s="2" t="s">
        <v>19</v>
      </c>
      <c r="C14" s="2">
        <v>1</v>
      </c>
      <c r="D14" s="2">
        <v>0</v>
      </c>
      <c r="E14" s="61">
        <v>0.73</v>
      </c>
      <c r="F14" s="61">
        <v>0</v>
      </c>
      <c r="G14" s="2">
        <v>45</v>
      </c>
      <c r="H14" s="2">
        <v>24</v>
      </c>
      <c r="I14" s="61">
        <v>170.48</v>
      </c>
      <c r="J14" s="61">
        <v>101</v>
      </c>
      <c r="K14" s="2">
        <v>283</v>
      </c>
      <c r="L14" s="2">
        <v>124</v>
      </c>
      <c r="M14" s="61">
        <v>962.67</v>
      </c>
      <c r="N14" s="61">
        <v>435.43</v>
      </c>
    </row>
    <row r="15" spans="1:14">
      <c r="A15" s="2">
        <v>11</v>
      </c>
      <c r="B15" s="2" t="s">
        <v>20</v>
      </c>
      <c r="C15" s="2">
        <v>0</v>
      </c>
      <c r="D15" s="2">
        <v>0</v>
      </c>
      <c r="E15" s="61">
        <v>0</v>
      </c>
      <c r="F15" s="61">
        <v>0</v>
      </c>
      <c r="G15" s="2">
        <v>0</v>
      </c>
      <c r="H15" s="2">
        <v>0</v>
      </c>
      <c r="I15" s="61">
        <v>0</v>
      </c>
      <c r="J15" s="61">
        <v>0</v>
      </c>
      <c r="K15" s="2">
        <v>0</v>
      </c>
      <c r="L15" s="2">
        <v>0</v>
      </c>
      <c r="M15" s="61">
        <v>0</v>
      </c>
      <c r="N15" s="61">
        <v>0</v>
      </c>
    </row>
    <row r="16" spans="1:14">
      <c r="A16" s="2">
        <v>12</v>
      </c>
      <c r="B16" s="2" t="s">
        <v>21</v>
      </c>
      <c r="C16" s="2">
        <v>0</v>
      </c>
      <c r="D16" s="2">
        <v>0</v>
      </c>
      <c r="E16" s="61">
        <v>0</v>
      </c>
      <c r="F16" s="61">
        <v>0</v>
      </c>
      <c r="G16" s="2">
        <v>0</v>
      </c>
      <c r="H16" s="2">
        <v>0</v>
      </c>
      <c r="I16" s="61">
        <v>0</v>
      </c>
      <c r="J16" s="61">
        <v>0</v>
      </c>
      <c r="K16" s="2">
        <v>5</v>
      </c>
      <c r="L16" s="2">
        <v>2</v>
      </c>
      <c r="M16" s="61">
        <v>16.100000000000001</v>
      </c>
      <c r="N16" s="61">
        <v>3.06</v>
      </c>
    </row>
    <row r="17" spans="1:14">
      <c r="A17" s="3" t="s">
        <v>22</v>
      </c>
      <c r="B17" s="3" t="s">
        <v>23</v>
      </c>
      <c r="C17" s="3">
        <v>17</v>
      </c>
      <c r="D17" s="3">
        <v>4</v>
      </c>
      <c r="E17" s="62">
        <v>25.5</v>
      </c>
      <c r="F17" s="62">
        <v>6.14</v>
      </c>
      <c r="G17" s="3">
        <v>56</v>
      </c>
      <c r="H17" s="3">
        <v>27</v>
      </c>
      <c r="I17" s="62">
        <v>180.22</v>
      </c>
      <c r="J17" s="62">
        <v>105.38</v>
      </c>
      <c r="K17" s="3">
        <v>372</v>
      </c>
      <c r="L17" s="3">
        <v>163</v>
      </c>
      <c r="M17" s="62">
        <v>1178.6600000000001</v>
      </c>
      <c r="N17" s="62">
        <v>526.5</v>
      </c>
    </row>
    <row r="18" spans="1:14">
      <c r="A18" s="2">
        <v>1</v>
      </c>
      <c r="B18" s="2" t="s">
        <v>24</v>
      </c>
      <c r="C18" s="2">
        <v>0</v>
      </c>
      <c r="D18" s="2">
        <v>0</v>
      </c>
      <c r="E18" s="61">
        <v>0</v>
      </c>
      <c r="F18" s="61">
        <v>0</v>
      </c>
      <c r="G18" s="2">
        <v>0</v>
      </c>
      <c r="H18" s="2">
        <v>0</v>
      </c>
      <c r="I18" s="61">
        <v>0</v>
      </c>
      <c r="J18" s="61">
        <v>0</v>
      </c>
      <c r="K18" s="2">
        <v>0</v>
      </c>
      <c r="L18" s="2">
        <v>0</v>
      </c>
      <c r="M18" s="61">
        <v>0</v>
      </c>
      <c r="N18" s="61">
        <v>0</v>
      </c>
    </row>
    <row r="19" spans="1:14">
      <c r="A19" s="2">
        <v>2</v>
      </c>
      <c r="B19" s="2" t="s">
        <v>53</v>
      </c>
      <c r="C19" s="2">
        <v>0</v>
      </c>
      <c r="D19" s="2">
        <v>0</v>
      </c>
      <c r="E19" s="61">
        <v>0</v>
      </c>
      <c r="F19" s="61">
        <v>0</v>
      </c>
      <c r="G19" s="2">
        <v>0</v>
      </c>
      <c r="H19" s="2">
        <v>0</v>
      </c>
      <c r="I19" s="61">
        <v>0</v>
      </c>
      <c r="J19" s="61">
        <v>0</v>
      </c>
      <c r="K19" s="2">
        <v>0</v>
      </c>
      <c r="L19" s="2">
        <v>0</v>
      </c>
      <c r="M19" s="61">
        <v>0</v>
      </c>
      <c r="N19" s="61">
        <v>0</v>
      </c>
    </row>
    <row r="20" spans="1:14">
      <c r="A20" s="2">
        <v>3</v>
      </c>
      <c r="B20" s="2" t="s">
        <v>25</v>
      </c>
      <c r="C20" s="2">
        <v>0</v>
      </c>
      <c r="D20" s="2">
        <v>0</v>
      </c>
      <c r="E20" s="61">
        <v>0</v>
      </c>
      <c r="F20" s="61">
        <v>0</v>
      </c>
      <c r="G20" s="2">
        <v>0</v>
      </c>
      <c r="H20" s="2">
        <v>0</v>
      </c>
      <c r="I20" s="61">
        <v>0</v>
      </c>
      <c r="J20" s="61">
        <v>0</v>
      </c>
      <c r="K20" s="2">
        <v>2</v>
      </c>
      <c r="L20" s="2">
        <v>1</v>
      </c>
      <c r="M20" s="61">
        <v>5.85</v>
      </c>
      <c r="N20" s="61">
        <v>4</v>
      </c>
    </row>
    <row r="21" spans="1:14">
      <c r="A21" s="2">
        <v>4</v>
      </c>
      <c r="B21" s="2" t="s">
        <v>26</v>
      </c>
      <c r="C21" s="2">
        <v>0</v>
      </c>
      <c r="D21" s="2">
        <v>0</v>
      </c>
      <c r="E21" s="61">
        <v>0</v>
      </c>
      <c r="F21" s="61">
        <v>0</v>
      </c>
      <c r="G21" s="2">
        <v>0</v>
      </c>
      <c r="H21" s="2">
        <v>0</v>
      </c>
      <c r="I21" s="61">
        <v>0</v>
      </c>
      <c r="J21" s="61">
        <v>0</v>
      </c>
      <c r="K21" s="2">
        <v>0</v>
      </c>
      <c r="L21" s="2">
        <v>0</v>
      </c>
      <c r="M21" s="61">
        <v>0</v>
      </c>
      <c r="N21" s="61">
        <v>0</v>
      </c>
    </row>
    <row r="22" spans="1:14">
      <c r="A22" s="2">
        <v>5</v>
      </c>
      <c r="B22" s="2" t="s">
        <v>27</v>
      </c>
      <c r="C22" s="2">
        <v>0</v>
      </c>
      <c r="D22" s="2">
        <v>0</v>
      </c>
      <c r="E22" s="61">
        <v>0</v>
      </c>
      <c r="F22" s="61">
        <v>0</v>
      </c>
      <c r="G22" s="2">
        <v>0</v>
      </c>
      <c r="H22" s="2">
        <v>0</v>
      </c>
      <c r="I22" s="61">
        <v>0</v>
      </c>
      <c r="J22" s="61">
        <v>0</v>
      </c>
      <c r="K22" s="2">
        <v>1</v>
      </c>
      <c r="L22" s="2">
        <v>0</v>
      </c>
      <c r="M22" s="61">
        <v>3.92</v>
      </c>
      <c r="N22" s="61">
        <v>0</v>
      </c>
    </row>
    <row r="23" spans="1:14">
      <c r="A23" s="2">
        <v>6</v>
      </c>
      <c r="B23" s="2" t="s">
        <v>28</v>
      </c>
      <c r="C23" s="2">
        <v>0</v>
      </c>
      <c r="D23" s="2">
        <v>0</v>
      </c>
      <c r="E23" s="61">
        <v>0</v>
      </c>
      <c r="F23" s="61">
        <v>0</v>
      </c>
      <c r="G23" s="2">
        <v>0</v>
      </c>
      <c r="H23" s="2">
        <v>0</v>
      </c>
      <c r="I23" s="61">
        <v>0</v>
      </c>
      <c r="J23" s="61">
        <v>0</v>
      </c>
      <c r="K23" s="2">
        <v>0</v>
      </c>
      <c r="L23" s="2">
        <v>0</v>
      </c>
      <c r="M23" s="61">
        <v>0</v>
      </c>
      <c r="N23" s="61">
        <v>0</v>
      </c>
    </row>
    <row r="24" spans="1:14">
      <c r="A24" s="2">
        <v>7</v>
      </c>
      <c r="B24" s="2" t="s">
        <v>29</v>
      </c>
      <c r="C24" s="2">
        <v>0</v>
      </c>
      <c r="D24" s="2">
        <v>0</v>
      </c>
      <c r="E24" s="61">
        <v>0</v>
      </c>
      <c r="F24" s="61">
        <v>0</v>
      </c>
      <c r="G24" s="2">
        <v>0</v>
      </c>
      <c r="H24" s="2">
        <v>0</v>
      </c>
      <c r="I24" s="61">
        <v>0</v>
      </c>
      <c r="J24" s="61">
        <v>0</v>
      </c>
      <c r="K24" s="2">
        <v>0</v>
      </c>
      <c r="L24" s="2">
        <v>0</v>
      </c>
      <c r="M24" s="61">
        <v>0</v>
      </c>
      <c r="N24" s="61">
        <v>0</v>
      </c>
    </row>
    <row r="25" spans="1:14">
      <c r="A25" s="2">
        <v>8</v>
      </c>
      <c r="B25" s="2" t="s">
        <v>30</v>
      </c>
      <c r="C25" s="2">
        <v>0</v>
      </c>
      <c r="D25" s="2">
        <v>0</v>
      </c>
      <c r="E25" s="61">
        <v>0</v>
      </c>
      <c r="F25" s="61">
        <v>0</v>
      </c>
      <c r="G25" s="2">
        <v>0</v>
      </c>
      <c r="H25" s="2">
        <v>0</v>
      </c>
      <c r="I25" s="61">
        <v>0</v>
      </c>
      <c r="J25" s="61">
        <v>0</v>
      </c>
      <c r="K25" s="2">
        <v>0</v>
      </c>
      <c r="L25" s="2">
        <v>0</v>
      </c>
      <c r="M25" s="61">
        <v>0</v>
      </c>
      <c r="N25" s="61">
        <v>0</v>
      </c>
    </row>
    <row r="26" spans="1:14">
      <c r="A26" s="3" t="s">
        <v>31</v>
      </c>
      <c r="B26" s="3" t="s">
        <v>23</v>
      </c>
      <c r="C26" s="3">
        <v>0</v>
      </c>
      <c r="D26" s="3">
        <v>0</v>
      </c>
      <c r="E26" s="62">
        <v>0</v>
      </c>
      <c r="F26" s="62">
        <v>0</v>
      </c>
      <c r="G26" s="3">
        <v>0</v>
      </c>
      <c r="H26" s="3">
        <v>0</v>
      </c>
      <c r="I26" s="62">
        <v>0</v>
      </c>
      <c r="J26" s="62">
        <v>0</v>
      </c>
      <c r="K26" s="3">
        <v>3</v>
      </c>
      <c r="L26" s="3">
        <v>1</v>
      </c>
      <c r="M26" s="62">
        <v>9.77</v>
      </c>
      <c r="N26" s="62">
        <v>4</v>
      </c>
    </row>
    <row r="27" spans="1:14">
      <c r="A27" s="2">
        <v>1</v>
      </c>
      <c r="B27" s="2" t="s">
        <v>32</v>
      </c>
      <c r="C27" s="2">
        <v>0</v>
      </c>
      <c r="D27" s="2">
        <v>0</v>
      </c>
      <c r="E27" s="61">
        <v>0</v>
      </c>
      <c r="F27" s="61">
        <v>0</v>
      </c>
      <c r="G27" s="2">
        <v>1</v>
      </c>
      <c r="H27" s="2">
        <v>1</v>
      </c>
      <c r="I27" s="61">
        <v>7</v>
      </c>
      <c r="J27" s="61">
        <v>7</v>
      </c>
      <c r="K27" s="2">
        <v>7</v>
      </c>
      <c r="L27" s="2">
        <v>7</v>
      </c>
      <c r="M27" s="61">
        <v>25.48</v>
      </c>
      <c r="N27" s="61">
        <v>25.48</v>
      </c>
    </row>
    <row r="28" spans="1:14">
      <c r="A28" s="3" t="s">
        <v>33</v>
      </c>
      <c r="B28" s="3" t="s">
        <v>23</v>
      </c>
      <c r="C28" s="3">
        <v>0</v>
      </c>
      <c r="D28" s="3">
        <v>0</v>
      </c>
      <c r="E28" s="62">
        <v>0</v>
      </c>
      <c r="F28" s="62">
        <v>0</v>
      </c>
      <c r="G28" s="3">
        <v>1</v>
      </c>
      <c r="H28" s="3">
        <v>1</v>
      </c>
      <c r="I28" s="62">
        <v>7</v>
      </c>
      <c r="J28" s="62">
        <v>7</v>
      </c>
      <c r="K28" s="3">
        <v>7</v>
      </c>
      <c r="L28" s="3">
        <v>7</v>
      </c>
      <c r="M28" s="62">
        <v>25.48</v>
      </c>
      <c r="N28" s="62">
        <v>25.48</v>
      </c>
    </row>
    <row r="29" spans="1:14">
      <c r="A29" s="2">
        <v>1</v>
      </c>
      <c r="B29" s="2" t="s">
        <v>34</v>
      </c>
      <c r="C29" s="2">
        <v>0</v>
      </c>
      <c r="D29" s="2">
        <v>0</v>
      </c>
      <c r="E29" s="61">
        <v>0</v>
      </c>
      <c r="F29" s="61">
        <v>0</v>
      </c>
      <c r="G29" s="2">
        <v>0</v>
      </c>
      <c r="H29" s="2">
        <v>0</v>
      </c>
      <c r="I29" s="61">
        <v>0</v>
      </c>
      <c r="J29" s="61">
        <v>0</v>
      </c>
      <c r="K29" s="2">
        <v>12</v>
      </c>
      <c r="L29" s="2">
        <v>0</v>
      </c>
      <c r="M29" s="61">
        <v>57.88</v>
      </c>
      <c r="N29" s="61">
        <v>0</v>
      </c>
    </row>
    <row r="30" spans="1:14">
      <c r="A30" s="3" t="s">
        <v>35</v>
      </c>
      <c r="B30" s="3" t="s">
        <v>23</v>
      </c>
      <c r="C30" s="3">
        <v>17</v>
      </c>
      <c r="D30" s="3">
        <v>4</v>
      </c>
      <c r="E30" s="62">
        <v>25.5</v>
      </c>
      <c r="F30" s="62">
        <v>6.14</v>
      </c>
      <c r="G30" s="3">
        <v>57</v>
      </c>
      <c r="H30" s="3">
        <v>28</v>
      </c>
      <c r="I30" s="62">
        <v>187.22</v>
      </c>
      <c r="J30" s="62">
        <v>112.38</v>
      </c>
      <c r="K30" s="3">
        <v>394</v>
      </c>
      <c r="L30" s="3">
        <v>171</v>
      </c>
      <c r="M30" s="62">
        <v>1271.79</v>
      </c>
      <c r="N30" s="62">
        <v>555.98</v>
      </c>
    </row>
  </sheetData>
  <mergeCells count="3">
    <mergeCell ref="A2:N2"/>
    <mergeCell ref="A3:N3"/>
    <mergeCell ref="A1:N1"/>
  </mergeCells>
  <pageMargins left="0.39" right="0.25" top="0.75" bottom="0.75" header="0.3" footer="0.3"/>
  <pageSetup paperSize="9" scale="7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V31"/>
  <sheetViews>
    <sheetView tabSelected="1" topLeftCell="A4" workbookViewId="0">
      <selection activeCell="Z6" sqref="Z6"/>
    </sheetView>
  </sheetViews>
  <sheetFormatPr defaultRowHeight="15"/>
  <cols>
    <col min="1" max="1" width="7.28515625" bestFit="1" customWidth="1"/>
    <col min="2" max="2" width="7.28515625" customWidth="1"/>
    <col min="3" max="3" width="5.5703125" customWidth="1"/>
    <col min="4" max="4" width="10.85546875" style="54" customWidth="1"/>
    <col min="5" max="5" width="4.85546875" customWidth="1"/>
    <col min="6" max="6" width="7.28515625" style="54" customWidth="1"/>
    <col min="7" max="7" width="6" bestFit="1" customWidth="1"/>
    <col min="8" max="8" width="8.5703125" style="54" bestFit="1" customWidth="1"/>
    <col min="9" max="9" width="4.140625" bestFit="1" customWidth="1"/>
    <col min="10" max="10" width="6.5703125" style="54" bestFit="1" customWidth="1"/>
    <col min="11" max="11" width="4.140625" bestFit="1" customWidth="1"/>
    <col min="12" max="12" width="6.5703125" style="54" bestFit="1" customWidth="1"/>
    <col min="13" max="13" width="5" bestFit="1" customWidth="1"/>
    <col min="14" max="14" width="7.5703125" style="54" bestFit="1" customWidth="1"/>
    <col min="15" max="15" width="5" bestFit="1" customWidth="1"/>
    <col min="16" max="16" width="8.5703125" style="54" bestFit="1" customWidth="1"/>
    <col min="17" max="17" width="4.140625" bestFit="1" customWidth="1"/>
    <col min="18" max="18" width="5.140625" style="54" customWidth="1"/>
    <col min="19" max="19" width="5" bestFit="1" customWidth="1"/>
    <col min="20" max="20" width="7.5703125" style="54" bestFit="1" customWidth="1"/>
    <col min="21" max="21" width="6.7109375" customWidth="1"/>
    <col min="22" max="22" width="9.7109375" style="54" customWidth="1"/>
  </cols>
  <sheetData>
    <row r="1" spans="1:22" s="148" customFormat="1" ht="22.5" customHeight="1">
      <c r="A1" s="491">
        <v>44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3"/>
    </row>
    <row r="2" spans="1:22" ht="49.5" customHeight="1">
      <c r="A2" s="550" t="s">
        <v>64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2"/>
    </row>
    <row r="3" spans="1:22" ht="26.25" customHeight="1">
      <c r="A3" s="390" t="s">
        <v>52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2"/>
    </row>
    <row r="4" spans="1:22" ht="47.25" customHeight="1">
      <c r="A4" s="553" t="s">
        <v>0</v>
      </c>
      <c r="B4" s="553" t="s">
        <v>1</v>
      </c>
      <c r="C4" s="451" t="s">
        <v>569</v>
      </c>
      <c r="D4" s="452"/>
      <c r="E4" s="451" t="s">
        <v>361</v>
      </c>
      <c r="F4" s="452"/>
      <c r="G4" s="451" t="s">
        <v>570</v>
      </c>
      <c r="H4" s="452"/>
      <c r="I4" s="451" t="s">
        <v>478</v>
      </c>
      <c r="J4" s="452"/>
      <c r="K4" s="451" t="s">
        <v>571</v>
      </c>
      <c r="L4" s="452"/>
      <c r="M4" s="451" t="s">
        <v>574</v>
      </c>
      <c r="N4" s="452"/>
      <c r="O4" s="451" t="s">
        <v>575</v>
      </c>
      <c r="P4" s="452"/>
      <c r="Q4" s="451" t="s">
        <v>572</v>
      </c>
      <c r="R4" s="452"/>
      <c r="S4" s="451" t="s">
        <v>573</v>
      </c>
      <c r="T4" s="503"/>
      <c r="U4" s="453" t="s">
        <v>334</v>
      </c>
      <c r="V4" s="454"/>
    </row>
    <row r="5" spans="1:22" s="67" customFormat="1">
      <c r="A5" s="4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51" t="s">
        <v>240</v>
      </c>
      <c r="O5" s="1" t="s">
        <v>238</v>
      </c>
      <c r="P5" s="51" t="s">
        <v>240</v>
      </c>
      <c r="Q5" s="1" t="s">
        <v>238</v>
      </c>
      <c r="R5" s="51" t="s">
        <v>240</v>
      </c>
      <c r="S5" s="1" t="s">
        <v>238</v>
      </c>
      <c r="T5" s="51" t="s">
        <v>240</v>
      </c>
      <c r="U5" s="1" t="s">
        <v>238</v>
      </c>
      <c r="V5" s="51" t="s">
        <v>240</v>
      </c>
    </row>
    <row r="6" spans="1:22">
      <c r="A6" s="2">
        <v>1</v>
      </c>
      <c r="B6" s="2" t="s">
        <v>10</v>
      </c>
      <c r="C6" s="2">
        <v>0</v>
      </c>
      <c r="D6" s="61">
        <v>0</v>
      </c>
      <c r="E6" s="2">
        <v>35</v>
      </c>
      <c r="F6" s="61">
        <v>110.1</v>
      </c>
      <c r="G6" s="2">
        <v>507</v>
      </c>
      <c r="H6" s="61">
        <v>2155.11</v>
      </c>
      <c r="I6" s="2">
        <v>0</v>
      </c>
      <c r="J6" s="61">
        <v>0</v>
      </c>
      <c r="K6" s="2">
        <v>11</v>
      </c>
      <c r="L6" s="61">
        <v>37.86</v>
      </c>
      <c r="M6" s="2">
        <v>28</v>
      </c>
      <c r="N6" s="61">
        <v>407.56</v>
      </c>
      <c r="O6" s="2">
        <v>0</v>
      </c>
      <c r="P6" s="61">
        <v>0</v>
      </c>
      <c r="Q6" s="2">
        <v>0</v>
      </c>
      <c r="R6" s="61">
        <v>0</v>
      </c>
      <c r="S6" s="2">
        <v>0</v>
      </c>
      <c r="T6" s="63">
        <v>0</v>
      </c>
      <c r="U6" s="12">
        <f>C6+E6+G6+I6+K6+M6+O6+Q6+S6</f>
        <v>581</v>
      </c>
      <c r="V6" s="65">
        <f>D6+F6+H6+J6+L6+N6+P6+R6+T6</f>
        <v>2710.63</v>
      </c>
    </row>
    <row r="7" spans="1:22">
      <c r="A7" s="2">
        <v>2</v>
      </c>
      <c r="B7" s="2" t="s">
        <v>11</v>
      </c>
      <c r="C7" s="2">
        <v>0</v>
      </c>
      <c r="D7" s="61">
        <v>0</v>
      </c>
      <c r="E7" s="2">
        <v>0</v>
      </c>
      <c r="F7" s="61">
        <v>0</v>
      </c>
      <c r="G7" s="2">
        <v>923</v>
      </c>
      <c r="H7" s="61">
        <v>354.02</v>
      </c>
      <c r="I7" s="2">
        <v>0</v>
      </c>
      <c r="J7" s="61">
        <v>0</v>
      </c>
      <c r="K7" s="2">
        <v>1</v>
      </c>
      <c r="L7" s="61">
        <v>2</v>
      </c>
      <c r="M7" s="2">
        <v>87</v>
      </c>
      <c r="N7" s="61">
        <v>62</v>
      </c>
      <c r="O7" s="2">
        <v>1048</v>
      </c>
      <c r="P7" s="61">
        <v>3228.76</v>
      </c>
      <c r="Q7" s="2">
        <v>26</v>
      </c>
      <c r="R7" s="61">
        <v>1.56</v>
      </c>
      <c r="S7" s="2">
        <v>0</v>
      </c>
      <c r="T7" s="63">
        <v>0</v>
      </c>
      <c r="U7" s="12">
        <f t="shared" ref="U7:U31" si="0">C7+E7+G7+I7+K7+M7+O7+Q7+S7</f>
        <v>2085</v>
      </c>
      <c r="V7" s="65">
        <f t="shared" ref="V7:V31" si="1">D7+F7+H7+J7+L7+N7+P7+R7+T7</f>
        <v>3648.34</v>
      </c>
    </row>
    <row r="8" spans="1:22">
      <c r="A8" s="2">
        <v>3</v>
      </c>
      <c r="B8" s="2" t="s">
        <v>12</v>
      </c>
      <c r="C8" s="2">
        <v>0</v>
      </c>
      <c r="D8" s="61">
        <v>0</v>
      </c>
      <c r="E8" s="2">
        <v>1</v>
      </c>
      <c r="F8" s="61">
        <v>0.1</v>
      </c>
      <c r="G8" s="2">
        <v>51</v>
      </c>
      <c r="H8" s="61">
        <v>211.56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1">
        <v>0</v>
      </c>
      <c r="O8" s="2">
        <v>0</v>
      </c>
      <c r="P8" s="61">
        <v>0</v>
      </c>
      <c r="Q8" s="2">
        <v>0</v>
      </c>
      <c r="R8" s="61">
        <v>0</v>
      </c>
      <c r="S8" s="2">
        <v>0</v>
      </c>
      <c r="T8" s="63">
        <v>0</v>
      </c>
      <c r="U8" s="12">
        <f t="shared" si="0"/>
        <v>52</v>
      </c>
      <c r="V8" s="65">
        <f t="shared" si="1"/>
        <v>211.66</v>
      </c>
    </row>
    <row r="9" spans="1:22">
      <c r="A9" s="2">
        <v>4</v>
      </c>
      <c r="B9" s="2" t="s">
        <v>13</v>
      </c>
      <c r="C9" s="2">
        <v>114</v>
      </c>
      <c r="D9" s="61">
        <v>342.63</v>
      </c>
      <c r="E9" s="2">
        <v>83</v>
      </c>
      <c r="F9" s="61">
        <v>244.32</v>
      </c>
      <c r="G9" s="2">
        <v>1691</v>
      </c>
      <c r="H9" s="61">
        <v>10813.78</v>
      </c>
      <c r="I9" s="2">
        <v>32</v>
      </c>
      <c r="J9" s="61">
        <v>3.01</v>
      </c>
      <c r="K9" s="2">
        <v>6</v>
      </c>
      <c r="L9" s="61">
        <v>11.63</v>
      </c>
      <c r="M9" s="2">
        <v>232</v>
      </c>
      <c r="N9" s="61">
        <v>98.27</v>
      </c>
      <c r="O9" s="2">
        <v>562</v>
      </c>
      <c r="P9" s="61">
        <v>1492.47</v>
      </c>
      <c r="Q9" s="2">
        <v>19</v>
      </c>
      <c r="R9" s="61">
        <v>0.49</v>
      </c>
      <c r="S9" s="2">
        <v>120</v>
      </c>
      <c r="T9" s="63">
        <v>513.6</v>
      </c>
      <c r="U9" s="12">
        <f t="shared" si="0"/>
        <v>2859</v>
      </c>
      <c r="V9" s="65">
        <f t="shared" si="1"/>
        <v>13520.2</v>
      </c>
    </row>
    <row r="10" spans="1:22">
      <c r="A10" s="2">
        <v>5</v>
      </c>
      <c r="B10" s="2" t="s">
        <v>14</v>
      </c>
      <c r="C10" s="2">
        <v>0</v>
      </c>
      <c r="D10" s="61">
        <v>0</v>
      </c>
      <c r="E10" s="2">
        <v>0</v>
      </c>
      <c r="F10" s="61">
        <v>0</v>
      </c>
      <c r="G10" s="2">
        <v>0</v>
      </c>
      <c r="H10" s="61">
        <v>260.74</v>
      </c>
      <c r="I10" s="2">
        <v>0</v>
      </c>
      <c r="J10" s="61">
        <v>0</v>
      </c>
      <c r="K10" s="2">
        <v>2</v>
      </c>
      <c r="L10" s="61">
        <v>18.98</v>
      </c>
      <c r="M10" s="2">
        <v>0</v>
      </c>
      <c r="N10" s="61">
        <v>0</v>
      </c>
      <c r="O10" s="2">
        <v>0</v>
      </c>
      <c r="P10" s="61">
        <v>0</v>
      </c>
      <c r="Q10" s="2">
        <v>0</v>
      </c>
      <c r="R10" s="61">
        <v>0</v>
      </c>
      <c r="S10" s="2">
        <v>0</v>
      </c>
      <c r="T10" s="63">
        <v>0</v>
      </c>
      <c r="U10" s="12">
        <f t="shared" si="0"/>
        <v>2</v>
      </c>
      <c r="V10" s="65">
        <f t="shared" si="1"/>
        <v>279.72000000000003</v>
      </c>
    </row>
    <row r="11" spans="1:22">
      <c r="A11" s="2">
        <v>6</v>
      </c>
      <c r="B11" s="2" t="s">
        <v>15</v>
      </c>
      <c r="C11" s="2">
        <v>9</v>
      </c>
      <c r="D11" s="61">
        <v>4.87</v>
      </c>
      <c r="E11" s="2">
        <v>9</v>
      </c>
      <c r="F11" s="61">
        <v>19.25</v>
      </c>
      <c r="G11" s="2">
        <v>65</v>
      </c>
      <c r="H11" s="61">
        <v>561.69000000000005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1">
        <v>0</v>
      </c>
      <c r="O11" s="2">
        <v>18</v>
      </c>
      <c r="P11" s="61">
        <v>36.75</v>
      </c>
      <c r="Q11" s="2">
        <v>0</v>
      </c>
      <c r="R11" s="61">
        <v>0</v>
      </c>
      <c r="S11" s="2">
        <v>10</v>
      </c>
      <c r="T11" s="63">
        <v>241.34</v>
      </c>
      <c r="U11" s="12">
        <f t="shared" si="0"/>
        <v>111</v>
      </c>
      <c r="V11" s="65">
        <f t="shared" si="1"/>
        <v>863.90000000000009</v>
      </c>
    </row>
    <row r="12" spans="1:22">
      <c r="A12" s="2">
        <v>7</v>
      </c>
      <c r="B12" s="2" t="s">
        <v>16</v>
      </c>
      <c r="C12" s="2">
        <v>10</v>
      </c>
      <c r="D12" s="61">
        <v>13.59</v>
      </c>
      <c r="E12" s="2">
        <v>0</v>
      </c>
      <c r="F12" s="61">
        <v>0</v>
      </c>
      <c r="G12" s="2">
        <v>82</v>
      </c>
      <c r="H12" s="61">
        <v>480.97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1">
        <v>0</v>
      </c>
      <c r="O12" s="2">
        <v>0</v>
      </c>
      <c r="P12" s="61">
        <v>0</v>
      </c>
      <c r="Q12" s="2">
        <v>0</v>
      </c>
      <c r="R12" s="61">
        <v>0</v>
      </c>
      <c r="S12" s="2">
        <v>0</v>
      </c>
      <c r="T12" s="63">
        <v>0</v>
      </c>
      <c r="U12" s="12">
        <f t="shared" si="0"/>
        <v>92</v>
      </c>
      <c r="V12" s="65">
        <f t="shared" si="1"/>
        <v>494.56</v>
      </c>
    </row>
    <row r="13" spans="1:22">
      <c r="A13" s="2">
        <v>8</v>
      </c>
      <c r="B13" s="2" t="s">
        <v>17</v>
      </c>
      <c r="C13" s="2">
        <v>2006</v>
      </c>
      <c r="D13" s="61">
        <v>1207.4000000000001</v>
      </c>
      <c r="E13" s="2">
        <v>32</v>
      </c>
      <c r="F13" s="61">
        <v>20.05</v>
      </c>
      <c r="G13" s="2">
        <v>2285</v>
      </c>
      <c r="H13" s="61">
        <v>1598.4</v>
      </c>
      <c r="I13" s="2">
        <v>0</v>
      </c>
      <c r="J13" s="61">
        <v>0</v>
      </c>
      <c r="K13" s="2">
        <v>61</v>
      </c>
      <c r="L13" s="61">
        <v>41.2</v>
      </c>
      <c r="M13" s="2">
        <v>2230</v>
      </c>
      <c r="N13" s="61">
        <v>2391.7600000000002</v>
      </c>
      <c r="O13" s="2">
        <v>2609</v>
      </c>
      <c r="P13" s="61">
        <v>2922.4</v>
      </c>
      <c r="Q13" s="2">
        <v>15</v>
      </c>
      <c r="R13" s="61">
        <v>2.06</v>
      </c>
      <c r="S13" s="2">
        <v>2138</v>
      </c>
      <c r="T13" s="63">
        <v>2343.4</v>
      </c>
      <c r="U13" s="12">
        <f t="shared" si="0"/>
        <v>11376</v>
      </c>
      <c r="V13" s="65">
        <f t="shared" si="1"/>
        <v>10526.670000000002</v>
      </c>
    </row>
    <row r="14" spans="1:22">
      <c r="A14" s="2">
        <v>9</v>
      </c>
      <c r="B14" s="2" t="s">
        <v>18</v>
      </c>
      <c r="C14" s="2">
        <v>2</v>
      </c>
      <c r="D14" s="61">
        <v>4.8</v>
      </c>
      <c r="E14" s="2">
        <v>0</v>
      </c>
      <c r="F14" s="61">
        <v>0</v>
      </c>
      <c r="G14" s="2">
        <v>40</v>
      </c>
      <c r="H14" s="61">
        <v>122.35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1">
        <v>0</v>
      </c>
      <c r="O14" s="2">
        <v>12</v>
      </c>
      <c r="P14" s="61">
        <v>55.69</v>
      </c>
      <c r="Q14" s="2">
        <v>0</v>
      </c>
      <c r="R14" s="61">
        <v>0</v>
      </c>
      <c r="S14" s="2">
        <v>0</v>
      </c>
      <c r="T14" s="63">
        <v>0</v>
      </c>
      <c r="U14" s="12">
        <f t="shared" si="0"/>
        <v>54</v>
      </c>
      <c r="V14" s="65">
        <f t="shared" si="1"/>
        <v>182.83999999999997</v>
      </c>
    </row>
    <row r="15" spans="1:22">
      <c r="A15" s="2">
        <v>10</v>
      </c>
      <c r="B15" s="2" t="s">
        <v>19</v>
      </c>
      <c r="C15" s="2">
        <v>5892</v>
      </c>
      <c r="D15" s="61">
        <v>3898.52</v>
      </c>
      <c r="E15" s="2">
        <v>265</v>
      </c>
      <c r="F15" s="61">
        <v>435.25</v>
      </c>
      <c r="G15" s="2">
        <v>6807</v>
      </c>
      <c r="H15" s="61">
        <v>14644.14</v>
      </c>
      <c r="I15" s="2">
        <v>2</v>
      </c>
      <c r="J15" s="61">
        <v>162.58000000000001</v>
      </c>
      <c r="K15" s="2">
        <v>5</v>
      </c>
      <c r="L15" s="61">
        <v>2.52</v>
      </c>
      <c r="M15" s="2">
        <v>2833</v>
      </c>
      <c r="N15" s="61">
        <v>1335.11</v>
      </c>
      <c r="O15" s="2">
        <v>1764</v>
      </c>
      <c r="P15" s="61">
        <v>4241.8999999999996</v>
      </c>
      <c r="Q15" s="2">
        <v>0</v>
      </c>
      <c r="R15" s="61">
        <v>0</v>
      </c>
      <c r="S15" s="2">
        <v>387</v>
      </c>
      <c r="T15" s="63">
        <v>136.13</v>
      </c>
      <c r="U15" s="12">
        <f t="shared" si="0"/>
        <v>17955</v>
      </c>
      <c r="V15" s="65">
        <f t="shared" si="1"/>
        <v>24856.150000000005</v>
      </c>
    </row>
    <row r="16" spans="1:22">
      <c r="A16" s="2">
        <v>11</v>
      </c>
      <c r="B16" s="2" t="s">
        <v>20</v>
      </c>
      <c r="C16" s="2">
        <v>27</v>
      </c>
      <c r="D16" s="61">
        <v>8</v>
      </c>
      <c r="E16" s="2">
        <v>20</v>
      </c>
      <c r="F16" s="61">
        <v>10</v>
      </c>
      <c r="G16" s="2">
        <v>20</v>
      </c>
      <c r="H16" s="61">
        <v>15</v>
      </c>
      <c r="I16" s="2">
        <v>0</v>
      </c>
      <c r="J16" s="61">
        <v>0</v>
      </c>
      <c r="K16" s="2">
        <v>2</v>
      </c>
      <c r="L16" s="61">
        <v>3.5</v>
      </c>
      <c r="M16" s="2">
        <v>0</v>
      </c>
      <c r="N16" s="61">
        <v>0</v>
      </c>
      <c r="O16" s="2">
        <v>0</v>
      </c>
      <c r="P16" s="61">
        <v>0</v>
      </c>
      <c r="Q16" s="2">
        <v>0</v>
      </c>
      <c r="R16" s="61">
        <v>0</v>
      </c>
      <c r="S16" s="2">
        <v>0</v>
      </c>
      <c r="T16" s="63">
        <v>0</v>
      </c>
      <c r="U16" s="12">
        <f t="shared" si="0"/>
        <v>69</v>
      </c>
      <c r="V16" s="65">
        <f t="shared" si="1"/>
        <v>36.5</v>
      </c>
    </row>
    <row r="17" spans="1:22">
      <c r="A17" s="2">
        <v>12</v>
      </c>
      <c r="B17" s="2" t="s">
        <v>21</v>
      </c>
      <c r="C17" s="2">
        <v>90</v>
      </c>
      <c r="D17" s="61">
        <v>84.02</v>
      </c>
      <c r="E17" s="2">
        <v>7</v>
      </c>
      <c r="F17" s="61">
        <v>6.06</v>
      </c>
      <c r="G17" s="2">
        <v>225</v>
      </c>
      <c r="H17" s="61">
        <v>457.12</v>
      </c>
      <c r="I17" s="2">
        <v>0</v>
      </c>
      <c r="J17" s="61">
        <v>0</v>
      </c>
      <c r="K17" s="2">
        <v>0</v>
      </c>
      <c r="L17" s="61">
        <v>0</v>
      </c>
      <c r="M17" s="2">
        <v>65</v>
      </c>
      <c r="N17" s="61">
        <v>26.26</v>
      </c>
      <c r="O17" s="2">
        <v>134</v>
      </c>
      <c r="P17" s="61">
        <v>245.35</v>
      </c>
      <c r="Q17" s="2">
        <v>0</v>
      </c>
      <c r="R17" s="61">
        <v>0</v>
      </c>
      <c r="S17" s="2">
        <v>0</v>
      </c>
      <c r="T17" s="63">
        <v>0</v>
      </c>
      <c r="U17" s="12">
        <f t="shared" si="0"/>
        <v>521</v>
      </c>
      <c r="V17" s="65">
        <f t="shared" si="1"/>
        <v>818.81000000000006</v>
      </c>
    </row>
    <row r="18" spans="1:22">
      <c r="A18" s="3" t="s">
        <v>22</v>
      </c>
      <c r="B18" s="3" t="s">
        <v>23</v>
      </c>
      <c r="C18" s="3">
        <v>8150</v>
      </c>
      <c r="D18" s="62">
        <v>5563.83</v>
      </c>
      <c r="E18" s="3">
        <v>452</v>
      </c>
      <c r="F18" s="62">
        <v>845.13</v>
      </c>
      <c r="G18" s="3">
        <v>12696</v>
      </c>
      <c r="H18" s="62">
        <v>31674.880000000001</v>
      </c>
      <c r="I18" s="3">
        <v>34</v>
      </c>
      <c r="J18" s="62">
        <v>165.59</v>
      </c>
      <c r="K18" s="3">
        <v>88</v>
      </c>
      <c r="L18" s="62">
        <v>117.69</v>
      </c>
      <c r="M18" s="3">
        <v>5475</v>
      </c>
      <c r="N18" s="62">
        <v>4320.96</v>
      </c>
      <c r="O18" s="3">
        <v>6147</v>
      </c>
      <c r="P18" s="62">
        <v>12223.32</v>
      </c>
      <c r="Q18" s="3">
        <v>60</v>
      </c>
      <c r="R18" s="62">
        <v>4.1100000000000003</v>
      </c>
      <c r="S18" s="3">
        <v>2655</v>
      </c>
      <c r="T18" s="64">
        <v>3234.47</v>
      </c>
      <c r="U18" s="14">
        <f t="shared" si="0"/>
        <v>35757</v>
      </c>
      <c r="V18" s="66">
        <f t="shared" si="1"/>
        <v>58149.98</v>
      </c>
    </row>
    <row r="19" spans="1:22">
      <c r="A19" s="2">
        <v>1</v>
      </c>
      <c r="B19" s="2" t="s">
        <v>24</v>
      </c>
      <c r="C19" s="2">
        <v>0</v>
      </c>
      <c r="D19" s="61">
        <v>0</v>
      </c>
      <c r="E19" s="2">
        <v>3</v>
      </c>
      <c r="F19" s="61">
        <v>2.57</v>
      </c>
      <c r="G19" s="2">
        <v>7</v>
      </c>
      <c r="H19" s="61">
        <v>8.94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1">
        <v>0</v>
      </c>
      <c r="O19" s="2">
        <v>0</v>
      </c>
      <c r="P19" s="61">
        <v>0</v>
      </c>
      <c r="Q19" s="2">
        <v>0</v>
      </c>
      <c r="R19" s="61">
        <v>0</v>
      </c>
      <c r="S19" s="2">
        <v>0</v>
      </c>
      <c r="T19" s="63">
        <v>0</v>
      </c>
      <c r="U19" s="12">
        <f t="shared" si="0"/>
        <v>10</v>
      </c>
      <c r="V19" s="65">
        <f t="shared" si="1"/>
        <v>11.51</v>
      </c>
    </row>
    <row r="20" spans="1:22">
      <c r="A20" s="2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1">
        <v>0</v>
      </c>
      <c r="O20" s="2">
        <v>0</v>
      </c>
      <c r="P20" s="61">
        <v>0</v>
      </c>
      <c r="Q20" s="2">
        <v>0</v>
      </c>
      <c r="R20" s="61">
        <v>0</v>
      </c>
      <c r="S20" s="2">
        <v>0</v>
      </c>
      <c r="T20" s="63">
        <v>0</v>
      </c>
      <c r="U20" s="12">
        <f t="shared" si="0"/>
        <v>0</v>
      </c>
      <c r="V20" s="65">
        <f t="shared" si="1"/>
        <v>0</v>
      </c>
    </row>
    <row r="21" spans="1:22">
      <c r="A21" s="2">
        <v>3</v>
      </c>
      <c r="B21" s="2" t="s">
        <v>25</v>
      </c>
      <c r="C21" s="2">
        <v>5</v>
      </c>
      <c r="D21" s="61">
        <v>8.5299999999999994</v>
      </c>
      <c r="E21" s="2">
        <v>2</v>
      </c>
      <c r="F21" s="61">
        <v>2.71</v>
      </c>
      <c r="G21" s="2">
        <v>62</v>
      </c>
      <c r="H21" s="61">
        <v>253.91</v>
      </c>
      <c r="I21" s="2">
        <v>0</v>
      </c>
      <c r="J21" s="61">
        <v>0</v>
      </c>
      <c r="K21" s="2">
        <v>0</v>
      </c>
      <c r="L21" s="61">
        <v>0</v>
      </c>
      <c r="M21" s="2">
        <v>10</v>
      </c>
      <c r="N21" s="61">
        <v>3.11</v>
      </c>
      <c r="O21" s="2">
        <v>10</v>
      </c>
      <c r="P21" s="61">
        <v>31.53</v>
      </c>
      <c r="Q21" s="2">
        <v>0</v>
      </c>
      <c r="R21" s="61">
        <v>0</v>
      </c>
      <c r="S21" s="2">
        <v>0</v>
      </c>
      <c r="T21" s="63">
        <v>0</v>
      </c>
      <c r="U21" s="12">
        <f t="shared" si="0"/>
        <v>89</v>
      </c>
      <c r="V21" s="65">
        <f t="shared" si="1"/>
        <v>299.78999999999996</v>
      </c>
    </row>
    <row r="22" spans="1:22">
      <c r="A22" s="2">
        <v>4</v>
      </c>
      <c r="B22" s="2" t="s">
        <v>26</v>
      </c>
      <c r="C22" s="2">
        <v>0</v>
      </c>
      <c r="D22" s="61">
        <v>0</v>
      </c>
      <c r="E22" s="2">
        <v>8</v>
      </c>
      <c r="F22" s="61">
        <v>35.54</v>
      </c>
      <c r="G22" s="2">
        <v>242</v>
      </c>
      <c r="H22" s="61">
        <v>1550.13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1">
        <v>0</v>
      </c>
      <c r="O22" s="2">
        <v>0</v>
      </c>
      <c r="P22" s="61">
        <v>0</v>
      </c>
      <c r="Q22" s="2">
        <v>0</v>
      </c>
      <c r="R22" s="61">
        <v>0</v>
      </c>
      <c r="S22" s="2">
        <v>0</v>
      </c>
      <c r="T22" s="63">
        <v>0</v>
      </c>
      <c r="U22" s="12">
        <f t="shared" si="0"/>
        <v>250</v>
      </c>
      <c r="V22" s="65">
        <f t="shared" si="1"/>
        <v>1585.67</v>
      </c>
    </row>
    <row r="23" spans="1:22">
      <c r="A23" s="2">
        <v>5</v>
      </c>
      <c r="B23" s="2" t="s">
        <v>27</v>
      </c>
      <c r="C23" s="2">
        <v>73</v>
      </c>
      <c r="D23" s="61">
        <v>57.36</v>
      </c>
      <c r="E23" s="2">
        <v>3</v>
      </c>
      <c r="F23" s="61">
        <v>8.75</v>
      </c>
      <c r="G23" s="2">
        <v>239</v>
      </c>
      <c r="H23" s="61">
        <v>2296.67</v>
      </c>
      <c r="I23" s="2">
        <v>0</v>
      </c>
      <c r="J23" s="61">
        <v>0</v>
      </c>
      <c r="K23" s="2">
        <v>0</v>
      </c>
      <c r="L23" s="61">
        <v>0</v>
      </c>
      <c r="M23" s="2">
        <v>71</v>
      </c>
      <c r="N23" s="61">
        <v>32.53</v>
      </c>
      <c r="O23" s="2">
        <v>0</v>
      </c>
      <c r="P23" s="61">
        <v>0</v>
      </c>
      <c r="Q23" s="2">
        <v>0</v>
      </c>
      <c r="R23" s="61">
        <v>0</v>
      </c>
      <c r="S23" s="2">
        <v>0</v>
      </c>
      <c r="T23" s="63">
        <v>0</v>
      </c>
      <c r="U23" s="12">
        <f t="shared" si="0"/>
        <v>386</v>
      </c>
      <c r="V23" s="65">
        <f t="shared" si="1"/>
        <v>2395.3100000000004</v>
      </c>
    </row>
    <row r="24" spans="1:22">
      <c r="A24" s="2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3</v>
      </c>
      <c r="H24" s="61">
        <v>3.12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1">
        <v>0</v>
      </c>
      <c r="O24" s="2">
        <v>3</v>
      </c>
      <c r="P24" s="61">
        <v>22.04</v>
      </c>
      <c r="Q24" s="2">
        <v>0</v>
      </c>
      <c r="R24" s="61">
        <v>0</v>
      </c>
      <c r="S24" s="2">
        <v>0</v>
      </c>
      <c r="T24" s="63">
        <v>0</v>
      </c>
      <c r="U24" s="12">
        <f t="shared" si="0"/>
        <v>6</v>
      </c>
      <c r="V24" s="65">
        <f t="shared" si="1"/>
        <v>25.16</v>
      </c>
    </row>
    <row r="25" spans="1:22">
      <c r="A25" s="2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1">
        <v>0</v>
      </c>
      <c r="O25" s="2">
        <v>0</v>
      </c>
      <c r="P25" s="61">
        <v>0</v>
      </c>
      <c r="Q25" s="2">
        <v>0</v>
      </c>
      <c r="R25" s="61">
        <v>0</v>
      </c>
      <c r="S25" s="2">
        <v>0</v>
      </c>
      <c r="T25" s="63">
        <v>0</v>
      </c>
      <c r="U25" s="12">
        <f t="shared" si="0"/>
        <v>0</v>
      </c>
      <c r="V25" s="65">
        <f t="shared" si="1"/>
        <v>0</v>
      </c>
    </row>
    <row r="26" spans="1:22">
      <c r="A26" s="2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1">
        <v>0</v>
      </c>
      <c r="O26" s="2">
        <v>0</v>
      </c>
      <c r="P26" s="61">
        <v>0</v>
      </c>
      <c r="Q26" s="2">
        <v>0</v>
      </c>
      <c r="R26" s="61">
        <v>0</v>
      </c>
      <c r="S26" s="2">
        <v>0</v>
      </c>
      <c r="T26" s="63">
        <v>0</v>
      </c>
      <c r="U26" s="12">
        <f t="shared" si="0"/>
        <v>0</v>
      </c>
      <c r="V26" s="65">
        <f t="shared" si="1"/>
        <v>0</v>
      </c>
    </row>
    <row r="27" spans="1:22">
      <c r="A27" s="3" t="s">
        <v>31</v>
      </c>
      <c r="B27" s="3" t="s">
        <v>23</v>
      </c>
      <c r="C27" s="3">
        <v>78</v>
      </c>
      <c r="D27" s="62">
        <v>65.89</v>
      </c>
      <c r="E27" s="3">
        <v>16</v>
      </c>
      <c r="F27" s="62">
        <v>49.57</v>
      </c>
      <c r="G27" s="3">
        <v>553</v>
      </c>
      <c r="H27" s="62">
        <v>4112.7700000000004</v>
      </c>
      <c r="I27" s="3">
        <v>0</v>
      </c>
      <c r="J27" s="62">
        <v>0</v>
      </c>
      <c r="K27" s="3">
        <v>0</v>
      </c>
      <c r="L27" s="62">
        <v>0</v>
      </c>
      <c r="M27" s="3">
        <v>81</v>
      </c>
      <c r="N27" s="62">
        <v>35.64</v>
      </c>
      <c r="O27" s="3">
        <v>13</v>
      </c>
      <c r="P27" s="62">
        <v>53.57</v>
      </c>
      <c r="Q27" s="3">
        <v>0</v>
      </c>
      <c r="R27" s="62">
        <v>0</v>
      </c>
      <c r="S27" s="3">
        <v>0</v>
      </c>
      <c r="T27" s="64">
        <v>0</v>
      </c>
      <c r="U27" s="14">
        <f t="shared" si="0"/>
        <v>741</v>
      </c>
      <c r="V27" s="66">
        <f t="shared" si="1"/>
        <v>4317.4400000000005</v>
      </c>
    </row>
    <row r="28" spans="1:22">
      <c r="A28" s="2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1">
        <v>0</v>
      </c>
      <c r="O28" s="2">
        <v>0</v>
      </c>
      <c r="P28" s="61">
        <v>0</v>
      </c>
      <c r="Q28" s="2">
        <v>0</v>
      </c>
      <c r="R28" s="61">
        <v>0</v>
      </c>
      <c r="S28" s="2">
        <v>0</v>
      </c>
      <c r="T28" s="63">
        <v>0</v>
      </c>
      <c r="U28" s="12">
        <f t="shared" si="0"/>
        <v>0</v>
      </c>
      <c r="V28" s="65">
        <f t="shared" si="1"/>
        <v>0</v>
      </c>
    </row>
    <row r="29" spans="1:22" s="21" customFormat="1">
      <c r="A29" s="3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2">
        <v>0</v>
      </c>
      <c r="O29" s="3">
        <v>0</v>
      </c>
      <c r="P29" s="62">
        <v>0</v>
      </c>
      <c r="Q29" s="3">
        <v>0</v>
      </c>
      <c r="R29" s="62">
        <v>0</v>
      </c>
      <c r="S29" s="3">
        <v>0</v>
      </c>
      <c r="T29" s="64">
        <v>0</v>
      </c>
      <c r="U29" s="14">
        <f t="shared" si="0"/>
        <v>0</v>
      </c>
      <c r="V29" s="66">
        <f t="shared" si="1"/>
        <v>0</v>
      </c>
    </row>
    <row r="30" spans="1:22">
      <c r="A30" s="2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1">
        <v>0</v>
      </c>
      <c r="O30" s="2">
        <v>0</v>
      </c>
      <c r="P30" s="61">
        <v>0</v>
      </c>
      <c r="Q30" s="2">
        <v>0</v>
      </c>
      <c r="R30" s="61">
        <v>0</v>
      </c>
      <c r="S30" s="2">
        <v>200</v>
      </c>
      <c r="T30" s="63">
        <v>46.31</v>
      </c>
      <c r="U30" s="12">
        <f t="shared" si="0"/>
        <v>200</v>
      </c>
      <c r="V30" s="65">
        <f t="shared" si="1"/>
        <v>46.31</v>
      </c>
    </row>
    <row r="31" spans="1:22">
      <c r="A31" s="3" t="s">
        <v>35</v>
      </c>
      <c r="B31" s="3" t="s">
        <v>23</v>
      </c>
      <c r="C31" s="3">
        <v>8228</v>
      </c>
      <c r="D31" s="62">
        <v>5629.72</v>
      </c>
      <c r="E31" s="3">
        <v>468</v>
      </c>
      <c r="F31" s="62">
        <v>894.7</v>
      </c>
      <c r="G31" s="3">
        <v>13249</v>
      </c>
      <c r="H31" s="62">
        <v>35787.65</v>
      </c>
      <c r="I31" s="3">
        <v>34</v>
      </c>
      <c r="J31" s="62">
        <v>165.59</v>
      </c>
      <c r="K31" s="3">
        <v>88</v>
      </c>
      <c r="L31" s="62">
        <v>117.69</v>
      </c>
      <c r="M31" s="3">
        <v>5556</v>
      </c>
      <c r="N31" s="62">
        <v>4356.6000000000004</v>
      </c>
      <c r="O31" s="3">
        <v>6160</v>
      </c>
      <c r="P31" s="62">
        <v>12276.89</v>
      </c>
      <c r="Q31" s="3">
        <v>60</v>
      </c>
      <c r="R31" s="62">
        <v>4.1100000000000003</v>
      </c>
      <c r="S31" s="3">
        <v>2855</v>
      </c>
      <c r="T31" s="64">
        <v>3280.78</v>
      </c>
      <c r="U31" s="14">
        <f t="shared" si="0"/>
        <v>36698</v>
      </c>
      <c r="V31" s="66">
        <f t="shared" si="1"/>
        <v>62513.729999999996</v>
      </c>
    </row>
  </sheetData>
  <mergeCells count="15">
    <mergeCell ref="A1:V1"/>
    <mergeCell ref="U4:V4"/>
    <mergeCell ref="A2:V2"/>
    <mergeCell ref="A3:V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4:A5"/>
    <mergeCell ref="B4:B5"/>
  </mergeCells>
  <pageMargins left="0.53" right="0.25" top="0.75" bottom="0.75" header="0.3" footer="0.3"/>
  <pageSetup paperSize="9" scale="9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sqref="A1:P31"/>
    </sheetView>
  </sheetViews>
  <sheetFormatPr defaultRowHeight="15"/>
  <cols>
    <col min="1" max="1" width="7.28515625" bestFit="1" customWidth="1"/>
    <col min="2" max="2" width="7" customWidth="1"/>
    <col min="3" max="3" width="6" bestFit="1" customWidth="1"/>
    <col min="4" max="4" width="8.5703125" style="54" bestFit="1" customWidth="1"/>
    <col min="5" max="5" width="5" bestFit="1" customWidth="1"/>
    <col min="6" max="6" width="7.5703125" style="54" bestFit="1" customWidth="1"/>
    <col min="7" max="7" width="6" bestFit="1" customWidth="1"/>
    <col min="8" max="8" width="8.5703125" style="54" bestFit="1" customWidth="1"/>
    <col min="9" max="9" width="4.140625" bestFit="1" customWidth="1"/>
    <col min="10" max="10" width="6.5703125" style="54" bestFit="1" customWidth="1"/>
    <col min="11" max="11" width="4.140625" bestFit="1" customWidth="1"/>
    <col min="12" max="12" width="9.42578125" style="54" customWidth="1"/>
    <col min="13" max="13" width="4.140625" bestFit="1" customWidth="1"/>
    <col min="14" max="14" width="5.5703125" style="54" bestFit="1" customWidth="1"/>
    <col min="15" max="15" width="6.7109375" customWidth="1"/>
    <col min="16" max="16" width="10.5703125" style="54" customWidth="1"/>
  </cols>
  <sheetData>
    <row r="1" spans="1:16" ht="21">
      <c r="A1" s="426">
        <v>45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8"/>
    </row>
    <row r="2" spans="1:16" ht="54.75" customHeight="1">
      <c r="A2" s="442" t="s">
        <v>576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4"/>
    </row>
    <row r="3" spans="1:16" ht="23.25">
      <c r="A3" s="442" t="s">
        <v>52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4"/>
    </row>
    <row r="4" spans="1:16" ht="33.75" customHeight="1">
      <c r="A4" s="498" t="s">
        <v>0</v>
      </c>
      <c r="B4" s="500" t="s">
        <v>1</v>
      </c>
      <c r="C4" s="494" t="s">
        <v>577</v>
      </c>
      <c r="D4" s="502"/>
      <c r="E4" s="494" t="s">
        <v>578</v>
      </c>
      <c r="F4" s="502"/>
      <c r="G4" s="494" t="s">
        <v>579</v>
      </c>
      <c r="H4" s="502"/>
      <c r="I4" s="494" t="s">
        <v>580</v>
      </c>
      <c r="J4" s="502"/>
      <c r="K4" s="494" t="s">
        <v>581</v>
      </c>
      <c r="L4" s="502"/>
      <c r="M4" s="494" t="s">
        <v>582</v>
      </c>
      <c r="N4" s="495"/>
      <c r="O4" s="554" t="s">
        <v>583</v>
      </c>
      <c r="P4" s="555"/>
    </row>
    <row r="5" spans="1:16" s="67" customFormat="1">
      <c r="A5" s="5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51" t="s">
        <v>240</v>
      </c>
      <c r="O5" s="1" t="s">
        <v>238</v>
      </c>
      <c r="P5" s="276" t="s">
        <v>240</v>
      </c>
    </row>
    <row r="6" spans="1:16">
      <c r="A6" s="263">
        <v>1</v>
      </c>
      <c r="B6" s="2" t="s">
        <v>10</v>
      </c>
      <c r="C6" s="2">
        <v>1533</v>
      </c>
      <c r="D6" s="61">
        <v>14124.18</v>
      </c>
      <c r="E6" s="2">
        <v>277</v>
      </c>
      <c r="F6" s="61">
        <v>2567.88</v>
      </c>
      <c r="G6" s="2">
        <v>557</v>
      </c>
      <c r="H6" s="61">
        <v>5136.29</v>
      </c>
      <c r="I6" s="2">
        <v>0</v>
      </c>
      <c r="J6" s="61">
        <v>0</v>
      </c>
      <c r="K6" s="2">
        <v>0</v>
      </c>
      <c r="L6" s="61">
        <v>0</v>
      </c>
      <c r="M6" s="2">
        <v>0</v>
      </c>
      <c r="N6" s="63">
        <v>0</v>
      </c>
      <c r="O6" s="12">
        <f>C6+E6+G6+I6+K6+M6</f>
        <v>2367</v>
      </c>
      <c r="P6" s="65">
        <f>D6+F6+H6+J6+L6+N6</f>
        <v>21828.350000000002</v>
      </c>
    </row>
    <row r="7" spans="1:16">
      <c r="A7" s="263">
        <v>2</v>
      </c>
      <c r="B7" s="2" t="s">
        <v>11</v>
      </c>
      <c r="C7" s="2">
        <v>928</v>
      </c>
      <c r="D7" s="61">
        <v>3082.64</v>
      </c>
      <c r="E7" s="2">
        <v>69</v>
      </c>
      <c r="F7" s="61">
        <v>110.1</v>
      </c>
      <c r="G7" s="2">
        <v>62</v>
      </c>
      <c r="H7" s="61">
        <v>53.78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3">
        <v>0</v>
      </c>
      <c r="O7" s="12">
        <f t="shared" ref="O7:O31" si="0">C7+E7+G7+I7+K7+M7</f>
        <v>1059</v>
      </c>
      <c r="P7" s="65">
        <f t="shared" ref="P7:P31" si="1">D7+F7+H7+J7+L7+N7</f>
        <v>3246.52</v>
      </c>
    </row>
    <row r="8" spans="1:16">
      <c r="A8" s="263">
        <v>3</v>
      </c>
      <c r="B8" s="2" t="s">
        <v>12</v>
      </c>
      <c r="C8" s="2">
        <v>157</v>
      </c>
      <c r="D8" s="61">
        <v>1820.52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3">
        <v>0</v>
      </c>
      <c r="O8" s="12">
        <f t="shared" si="0"/>
        <v>157</v>
      </c>
      <c r="P8" s="65">
        <f t="shared" si="1"/>
        <v>1820.52</v>
      </c>
    </row>
    <row r="9" spans="1:16">
      <c r="A9" s="263">
        <v>4</v>
      </c>
      <c r="B9" s="2" t="s">
        <v>13</v>
      </c>
      <c r="C9" s="2">
        <v>911</v>
      </c>
      <c r="D9" s="61">
        <v>5187.8</v>
      </c>
      <c r="E9" s="2">
        <v>77</v>
      </c>
      <c r="F9" s="61">
        <v>88.42</v>
      </c>
      <c r="G9" s="2">
        <v>673</v>
      </c>
      <c r="H9" s="61">
        <v>2588.11</v>
      </c>
      <c r="I9" s="2">
        <v>0</v>
      </c>
      <c r="J9" s="61">
        <v>0</v>
      </c>
      <c r="K9" s="2">
        <v>1</v>
      </c>
      <c r="L9" s="61">
        <v>0.4</v>
      </c>
      <c r="M9" s="2">
        <v>1</v>
      </c>
      <c r="N9" s="63">
        <v>7.02</v>
      </c>
      <c r="O9" s="12">
        <f t="shared" si="0"/>
        <v>1663</v>
      </c>
      <c r="P9" s="65">
        <f t="shared" si="1"/>
        <v>7871.75</v>
      </c>
    </row>
    <row r="10" spans="1:16">
      <c r="A10" s="263">
        <v>5</v>
      </c>
      <c r="B10" s="2" t="s">
        <v>14</v>
      </c>
      <c r="C10" s="2">
        <v>0</v>
      </c>
      <c r="D10" s="61">
        <v>0</v>
      </c>
      <c r="E10" s="2">
        <v>1056</v>
      </c>
      <c r="F10" s="61">
        <v>214.32</v>
      </c>
      <c r="G10" s="2">
        <v>351</v>
      </c>
      <c r="H10" s="61">
        <v>551.1</v>
      </c>
      <c r="I10" s="2">
        <v>0</v>
      </c>
      <c r="J10" s="61">
        <v>0</v>
      </c>
      <c r="K10" s="2">
        <v>0</v>
      </c>
      <c r="L10" s="61">
        <v>0</v>
      </c>
      <c r="M10" s="2">
        <v>0</v>
      </c>
      <c r="N10" s="63">
        <v>0</v>
      </c>
      <c r="O10" s="12">
        <f t="shared" si="0"/>
        <v>1407</v>
      </c>
      <c r="P10" s="65">
        <f t="shared" si="1"/>
        <v>765.42000000000007</v>
      </c>
    </row>
    <row r="11" spans="1:16">
      <c r="A11" s="263">
        <v>6</v>
      </c>
      <c r="B11" s="2" t="s">
        <v>15</v>
      </c>
      <c r="C11" s="2">
        <v>101</v>
      </c>
      <c r="D11" s="61">
        <v>725.98</v>
      </c>
      <c r="E11" s="2">
        <v>1</v>
      </c>
      <c r="F11" s="61">
        <v>9.15</v>
      </c>
      <c r="G11" s="2">
        <v>35</v>
      </c>
      <c r="H11" s="61">
        <v>365.22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3">
        <v>0</v>
      </c>
      <c r="O11" s="12">
        <f t="shared" si="0"/>
        <v>137</v>
      </c>
      <c r="P11" s="65">
        <f t="shared" si="1"/>
        <v>1100.3499999999999</v>
      </c>
    </row>
    <row r="12" spans="1:16">
      <c r="A12" s="263">
        <v>7</v>
      </c>
      <c r="B12" s="2" t="s">
        <v>16</v>
      </c>
      <c r="C12" s="2">
        <v>77</v>
      </c>
      <c r="D12" s="61">
        <v>423.43</v>
      </c>
      <c r="E12" s="2">
        <v>4</v>
      </c>
      <c r="F12" s="61">
        <v>31.56</v>
      </c>
      <c r="G12" s="2">
        <v>2</v>
      </c>
      <c r="H12" s="61">
        <v>17.690000000000001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3">
        <v>0</v>
      </c>
      <c r="O12" s="12">
        <f t="shared" si="0"/>
        <v>83</v>
      </c>
      <c r="P12" s="65">
        <f t="shared" si="1"/>
        <v>472.68</v>
      </c>
    </row>
    <row r="13" spans="1:16">
      <c r="A13" s="263">
        <v>8</v>
      </c>
      <c r="B13" s="2" t="s">
        <v>17</v>
      </c>
      <c r="C13" s="2">
        <v>1703</v>
      </c>
      <c r="D13" s="61">
        <v>4860.6000000000004</v>
      </c>
      <c r="E13" s="2">
        <v>71</v>
      </c>
      <c r="F13" s="61">
        <v>300</v>
      </c>
      <c r="G13" s="2">
        <v>10</v>
      </c>
      <c r="H13" s="61">
        <v>511.4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3">
        <v>0</v>
      </c>
      <c r="O13" s="12">
        <f t="shared" si="0"/>
        <v>1784</v>
      </c>
      <c r="P13" s="65">
        <f t="shared" si="1"/>
        <v>5672</v>
      </c>
    </row>
    <row r="14" spans="1:16">
      <c r="A14" s="263">
        <v>9</v>
      </c>
      <c r="B14" s="2" t="s">
        <v>18</v>
      </c>
      <c r="C14" s="2">
        <v>29</v>
      </c>
      <c r="D14" s="61">
        <v>74.540000000000006</v>
      </c>
      <c r="E14" s="2">
        <v>25</v>
      </c>
      <c r="F14" s="61">
        <v>68.02</v>
      </c>
      <c r="G14" s="2">
        <v>29</v>
      </c>
      <c r="H14" s="61">
        <v>78.95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3">
        <v>0</v>
      </c>
      <c r="O14" s="12">
        <f t="shared" si="0"/>
        <v>83</v>
      </c>
      <c r="P14" s="65">
        <f t="shared" si="1"/>
        <v>221.51</v>
      </c>
    </row>
    <row r="15" spans="1:16" s="55" customFormat="1">
      <c r="A15" s="277">
        <v>10</v>
      </c>
      <c r="B15" s="105" t="s">
        <v>19</v>
      </c>
      <c r="C15" s="105">
        <v>6295</v>
      </c>
      <c r="D15" s="107">
        <v>35094.43</v>
      </c>
      <c r="E15" s="105">
        <v>295</v>
      </c>
      <c r="F15" s="107">
        <v>1058.3599999999999</v>
      </c>
      <c r="G15" s="105">
        <v>5068</v>
      </c>
      <c r="H15" s="107">
        <v>19669.28</v>
      </c>
      <c r="I15" s="105">
        <v>137</v>
      </c>
      <c r="J15" s="107">
        <v>503.52</v>
      </c>
      <c r="K15" s="105">
        <v>2</v>
      </c>
      <c r="L15" s="107">
        <v>4.42</v>
      </c>
      <c r="M15" s="105">
        <v>6</v>
      </c>
      <c r="N15" s="108">
        <v>6.64</v>
      </c>
      <c r="O15" s="106">
        <f t="shared" ref="O15" si="2">C15+E15+G15+I15+K15+M15</f>
        <v>11803</v>
      </c>
      <c r="P15" s="109">
        <f t="shared" ref="P15" si="3">D15+F15+H15+J15+L15+N15</f>
        <v>56336.649999999994</v>
      </c>
    </row>
    <row r="16" spans="1:16">
      <c r="A16" s="263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3">
        <v>0</v>
      </c>
      <c r="O16" s="12">
        <f t="shared" si="0"/>
        <v>0</v>
      </c>
      <c r="P16" s="65">
        <f t="shared" si="1"/>
        <v>0</v>
      </c>
    </row>
    <row r="17" spans="1:16">
      <c r="A17" s="263">
        <v>12</v>
      </c>
      <c r="B17" s="2" t="s">
        <v>21</v>
      </c>
      <c r="C17" s="2">
        <v>125</v>
      </c>
      <c r="D17" s="61">
        <v>219.89</v>
      </c>
      <c r="E17" s="2">
        <v>7</v>
      </c>
      <c r="F17" s="61">
        <v>12.59</v>
      </c>
      <c r="G17" s="2">
        <v>2</v>
      </c>
      <c r="H17" s="61">
        <v>12.87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3">
        <v>0</v>
      </c>
      <c r="O17" s="12">
        <f t="shared" si="0"/>
        <v>134</v>
      </c>
      <c r="P17" s="65">
        <f t="shared" si="1"/>
        <v>245.35</v>
      </c>
    </row>
    <row r="18" spans="1:16" s="21" customFormat="1">
      <c r="A18" s="264" t="s">
        <v>22</v>
      </c>
      <c r="B18" s="3" t="s">
        <v>23</v>
      </c>
      <c r="C18" s="3">
        <f>SUM(C6:C17)</f>
        <v>11859</v>
      </c>
      <c r="D18" s="62">
        <f t="shared" ref="D18:N18" si="4">SUM(D6:D17)</f>
        <v>65614.010000000009</v>
      </c>
      <c r="E18" s="3">
        <f t="shared" si="4"/>
        <v>1882</v>
      </c>
      <c r="F18" s="62">
        <f t="shared" si="4"/>
        <v>4460.4000000000005</v>
      </c>
      <c r="G18" s="3">
        <f t="shared" si="4"/>
        <v>6789</v>
      </c>
      <c r="H18" s="62">
        <f t="shared" si="4"/>
        <v>28984.69</v>
      </c>
      <c r="I18" s="3">
        <f t="shared" si="4"/>
        <v>137</v>
      </c>
      <c r="J18" s="62">
        <f t="shared" si="4"/>
        <v>503.52</v>
      </c>
      <c r="K18" s="3">
        <f t="shared" si="4"/>
        <v>3</v>
      </c>
      <c r="L18" s="62">
        <f t="shared" si="4"/>
        <v>4.82</v>
      </c>
      <c r="M18" s="3">
        <f t="shared" si="4"/>
        <v>7</v>
      </c>
      <c r="N18" s="64">
        <f t="shared" si="4"/>
        <v>13.66</v>
      </c>
      <c r="O18" s="14">
        <f t="shared" si="0"/>
        <v>20677</v>
      </c>
      <c r="P18" s="66">
        <f t="shared" si="1"/>
        <v>99581.10000000002</v>
      </c>
    </row>
    <row r="19" spans="1:16">
      <c r="A19" s="263">
        <v>1</v>
      </c>
      <c r="B19" s="2" t="s">
        <v>24</v>
      </c>
      <c r="C19" s="2">
        <v>7</v>
      </c>
      <c r="D19" s="61">
        <v>10.87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3">
        <v>0</v>
      </c>
      <c r="O19" s="12">
        <f t="shared" si="0"/>
        <v>7</v>
      </c>
      <c r="P19" s="65">
        <f t="shared" si="1"/>
        <v>10.87</v>
      </c>
    </row>
    <row r="20" spans="1:16">
      <c r="A20" s="263">
        <v>2</v>
      </c>
      <c r="B20" s="2" t="s">
        <v>53</v>
      </c>
      <c r="C20" s="2">
        <v>2</v>
      </c>
      <c r="D20" s="61">
        <v>40.869999999999997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3">
        <v>0</v>
      </c>
      <c r="O20" s="12">
        <f t="shared" si="0"/>
        <v>2</v>
      </c>
      <c r="P20" s="65">
        <f t="shared" si="1"/>
        <v>40.869999999999997</v>
      </c>
    </row>
    <row r="21" spans="1:16">
      <c r="A21" s="263">
        <v>3</v>
      </c>
      <c r="B21" s="2" t="s">
        <v>25</v>
      </c>
      <c r="C21" s="2">
        <v>27</v>
      </c>
      <c r="D21" s="61">
        <v>143.19</v>
      </c>
      <c r="E21" s="2">
        <v>2</v>
      </c>
      <c r="F21" s="61">
        <v>0.8</v>
      </c>
      <c r="G21" s="2">
        <v>21</v>
      </c>
      <c r="H21" s="61">
        <v>53.1</v>
      </c>
      <c r="I21" s="2">
        <v>1</v>
      </c>
      <c r="J21" s="61">
        <v>0.48</v>
      </c>
      <c r="K21" s="2">
        <v>0</v>
      </c>
      <c r="L21" s="61">
        <v>0</v>
      </c>
      <c r="M21" s="2">
        <v>0</v>
      </c>
      <c r="N21" s="63">
        <v>0</v>
      </c>
      <c r="O21" s="12">
        <f t="shared" si="0"/>
        <v>51</v>
      </c>
      <c r="P21" s="65">
        <f t="shared" si="1"/>
        <v>197.57</v>
      </c>
    </row>
    <row r="22" spans="1:16">
      <c r="A22" s="263">
        <v>4</v>
      </c>
      <c r="B22" s="2" t="s">
        <v>26</v>
      </c>
      <c r="C22" s="2">
        <v>171</v>
      </c>
      <c r="D22" s="61">
        <v>1129.73</v>
      </c>
      <c r="E22" s="2">
        <v>8</v>
      </c>
      <c r="F22" s="61">
        <v>31.64</v>
      </c>
      <c r="G22" s="2">
        <v>29</v>
      </c>
      <c r="H22" s="61">
        <v>197.15</v>
      </c>
      <c r="I22" s="2">
        <v>3</v>
      </c>
      <c r="J22" s="61">
        <v>8.4700000000000006</v>
      </c>
      <c r="K22" s="2">
        <v>0</v>
      </c>
      <c r="L22" s="61">
        <v>0</v>
      </c>
      <c r="M22" s="2">
        <v>0</v>
      </c>
      <c r="N22" s="63">
        <v>0</v>
      </c>
      <c r="O22" s="12">
        <f t="shared" si="0"/>
        <v>211</v>
      </c>
      <c r="P22" s="65">
        <f t="shared" si="1"/>
        <v>1366.9900000000002</v>
      </c>
    </row>
    <row r="23" spans="1:16">
      <c r="A23" s="263">
        <v>5</v>
      </c>
      <c r="B23" s="2" t="s">
        <v>27</v>
      </c>
      <c r="C23" s="2">
        <v>265</v>
      </c>
      <c r="D23" s="61">
        <v>2668.15</v>
      </c>
      <c r="E23" s="2">
        <v>0</v>
      </c>
      <c r="F23" s="61">
        <v>0</v>
      </c>
      <c r="G23" s="2">
        <v>6</v>
      </c>
      <c r="H23" s="61">
        <v>48.11</v>
      </c>
      <c r="I23" s="2">
        <v>0</v>
      </c>
      <c r="J23" s="61">
        <v>0</v>
      </c>
      <c r="K23" s="2">
        <v>0</v>
      </c>
      <c r="L23" s="61">
        <v>0</v>
      </c>
      <c r="M23" s="2">
        <v>0</v>
      </c>
      <c r="N23" s="63">
        <v>0</v>
      </c>
      <c r="O23" s="12">
        <f t="shared" si="0"/>
        <v>271</v>
      </c>
      <c r="P23" s="65">
        <f t="shared" si="1"/>
        <v>2716.26</v>
      </c>
    </row>
    <row r="24" spans="1:16">
      <c r="A24" s="263">
        <v>6</v>
      </c>
      <c r="B24" s="2" t="s">
        <v>28</v>
      </c>
      <c r="C24" s="2">
        <v>60</v>
      </c>
      <c r="D24" s="61">
        <v>440.58</v>
      </c>
      <c r="E24" s="2">
        <v>1</v>
      </c>
      <c r="F24" s="61">
        <v>3.54</v>
      </c>
      <c r="G24" s="2">
        <v>53</v>
      </c>
      <c r="H24" s="61">
        <v>426.66</v>
      </c>
      <c r="I24" s="2">
        <v>0</v>
      </c>
      <c r="J24" s="61">
        <v>0</v>
      </c>
      <c r="K24" s="2">
        <v>0</v>
      </c>
      <c r="L24" s="61">
        <v>0</v>
      </c>
      <c r="M24" s="2">
        <v>1</v>
      </c>
      <c r="N24" s="63">
        <v>17.059999999999999</v>
      </c>
      <c r="O24" s="12">
        <f t="shared" si="0"/>
        <v>115</v>
      </c>
      <c r="P24" s="65">
        <f t="shared" si="1"/>
        <v>887.83999999999992</v>
      </c>
    </row>
    <row r="25" spans="1:16">
      <c r="A25" s="263">
        <v>7</v>
      </c>
      <c r="B25" s="2" t="s">
        <v>29</v>
      </c>
      <c r="C25" s="2">
        <v>2189</v>
      </c>
      <c r="D25" s="61">
        <v>674.76</v>
      </c>
      <c r="E25" s="2">
        <v>1179</v>
      </c>
      <c r="F25" s="61">
        <v>276.98</v>
      </c>
      <c r="G25" s="2">
        <v>0</v>
      </c>
      <c r="H25" s="61">
        <v>0</v>
      </c>
      <c r="I25" s="2">
        <v>1</v>
      </c>
      <c r="J25" s="61">
        <v>0.2</v>
      </c>
      <c r="K25" s="2">
        <v>1</v>
      </c>
      <c r="L25" s="61">
        <v>0.2</v>
      </c>
      <c r="M25" s="2">
        <v>0</v>
      </c>
      <c r="N25" s="63">
        <v>0</v>
      </c>
      <c r="O25" s="12">
        <f t="shared" si="0"/>
        <v>3370</v>
      </c>
      <c r="P25" s="65">
        <f t="shared" si="1"/>
        <v>952.1400000000001</v>
      </c>
    </row>
    <row r="26" spans="1:16">
      <c r="A26" s="263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3">
        <v>0</v>
      </c>
      <c r="O26" s="12">
        <f t="shared" si="0"/>
        <v>0</v>
      </c>
      <c r="P26" s="65">
        <f t="shared" si="1"/>
        <v>0</v>
      </c>
    </row>
    <row r="27" spans="1:16" s="21" customFormat="1">
      <c r="A27" s="264" t="s">
        <v>31</v>
      </c>
      <c r="B27" s="3" t="s">
        <v>23</v>
      </c>
      <c r="C27" s="3">
        <v>2721</v>
      </c>
      <c r="D27" s="62">
        <v>5108.1499999999996</v>
      </c>
      <c r="E27" s="3">
        <v>1190</v>
      </c>
      <c r="F27" s="62">
        <v>312.95999999999998</v>
      </c>
      <c r="G27" s="3">
        <v>109</v>
      </c>
      <c r="H27" s="62">
        <v>725.02</v>
      </c>
      <c r="I27" s="3">
        <v>5</v>
      </c>
      <c r="J27" s="62">
        <v>9.15</v>
      </c>
      <c r="K27" s="3">
        <v>1</v>
      </c>
      <c r="L27" s="62">
        <v>0.2</v>
      </c>
      <c r="M27" s="3">
        <v>1</v>
      </c>
      <c r="N27" s="64">
        <v>17.059999999999999</v>
      </c>
      <c r="O27" s="14">
        <f t="shared" si="0"/>
        <v>4027</v>
      </c>
      <c r="P27" s="66">
        <f t="shared" si="1"/>
        <v>6172.5399999999991</v>
      </c>
    </row>
    <row r="28" spans="1:16">
      <c r="A28" s="263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3">
        <v>0</v>
      </c>
      <c r="O28" s="12">
        <f t="shared" si="0"/>
        <v>0</v>
      </c>
      <c r="P28" s="65">
        <f t="shared" si="1"/>
        <v>0</v>
      </c>
    </row>
    <row r="29" spans="1:16" s="21" customFormat="1">
      <c r="A29" s="264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4">
        <v>0</v>
      </c>
      <c r="O29" s="14">
        <f t="shared" si="0"/>
        <v>0</v>
      </c>
      <c r="P29" s="66">
        <f t="shared" si="1"/>
        <v>0</v>
      </c>
    </row>
    <row r="30" spans="1:16">
      <c r="A30" s="263">
        <v>1</v>
      </c>
      <c r="B30" s="2" t="s">
        <v>34</v>
      </c>
      <c r="C30" s="2">
        <v>5856</v>
      </c>
      <c r="D30" s="61">
        <v>13423.17</v>
      </c>
      <c r="E30" s="2">
        <v>285</v>
      </c>
      <c r="F30" s="61">
        <v>367.77</v>
      </c>
      <c r="G30" s="2">
        <v>3167</v>
      </c>
      <c r="H30" s="61">
        <v>6401.82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3">
        <v>0</v>
      </c>
      <c r="O30" s="12">
        <f t="shared" si="0"/>
        <v>9308</v>
      </c>
      <c r="P30" s="65">
        <f t="shared" si="1"/>
        <v>20192.760000000002</v>
      </c>
    </row>
    <row r="31" spans="1:16" s="21" customFormat="1">
      <c r="A31" s="265" t="s">
        <v>35</v>
      </c>
      <c r="B31" s="266" t="s">
        <v>23</v>
      </c>
      <c r="C31" s="266">
        <f>C18+C27+C29+C30</f>
        <v>20436</v>
      </c>
      <c r="D31" s="267">
        <f t="shared" ref="D31:N31" si="5">D18+D27+D29+D30</f>
        <v>84145.33</v>
      </c>
      <c r="E31" s="266">
        <f t="shared" si="5"/>
        <v>3357</v>
      </c>
      <c r="F31" s="267">
        <f t="shared" si="5"/>
        <v>5141.130000000001</v>
      </c>
      <c r="G31" s="266">
        <f t="shared" si="5"/>
        <v>10065</v>
      </c>
      <c r="H31" s="267">
        <f t="shared" si="5"/>
        <v>36111.53</v>
      </c>
      <c r="I31" s="266">
        <f t="shared" si="5"/>
        <v>142</v>
      </c>
      <c r="J31" s="267">
        <f t="shared" si="5"/>
        <v>512.66999999999996</v>
      </c>
      <c r="K31" s="266">
        <f t="shared" si="5"/>
        <v>4</v>
      </c>
      <c r="L31" s="267">
        <f t="shared" si="5"/>
        <v>5.0200000000000005</v>
      </c>
      <c r="M31" s="266">
        <f t="shared" si="5"/>
        <v>8</v>
      </c>
      <c r="N31" s="268">
        <f t="shared" si="5"/>
        <v>30.72</v>
      </c>
      <c r="O31" s="14">
        <f t="shared" si="0"/>
        <v>34012</v>
      </c>
      <c r="P31" s="66">
        <f t="shared" si="1"/>
        <v>125946.40000000001</v>
      </c>
    </row>
  </sheetData>
  <mergeCells count="12">
    <mergeCell ref="A1:P1"/>
    <mergeCell ref="K4:L4"/>
    <mergeCell ref="M4:N4"/>
    <mergeCell ref="O4:P4"/>
    <mergeCell ref="A2:P2"/>
    <mergeCell ref="A3:P3"/>
    <mergeCell ref="A4:A5"/>
    <mergeCell ref="B4:B5"/>
    <mergeCell ref="C4:D4"/>
    <mergeCell ref="E4:F4"/>
    <mergeCell ref="G4:H4"/>
    <mergeCell ref="I4:J4"/>
  </mergeCells>
  <printOptions gridLines="1"/>
  <pageMargins left="0.43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7"/>
  <sheetViews>
    <sheetView topLeftCell="A16" workbookViewId="0">
      <selection sqref="A1:C37"/>
    </sheetView>
  </sheetViews>
  <sheetFormatPr defaultRowHeight="15"/>
  <cols>
    <col min="1" max="1" width="10" bestFit="1" customWidth="1"/>
    <col min="2" max="2" width="22.5703125" customWidth="1"/>
    <col min="3" max="3" width="62.7109375" customWidth="1"/>
  </cols>
  <sheetData>
    <row r="1" spans="1:3" ht="24" customHeight="1">
      <c r="A1" s="367">
        <v>3</v>
      </c>
      <c r="B1" s="368"/>
      <c r="C1" s="369"/>
    </row>
    <row r="2" spans="1:3" ht="34.5" customHeight="1">
      <c r="A2" s="370" t="s">
        <v>438</v>
      </c>
      <c r="B2" s="371"/>
      <c r="C2" s="372"/>
    </row>
    <row r="3" spans="1:3" ht="23.25">
      <c r="A3" s="310" t="s">
        <v>439</v>
      </c>
      <c r="B3" s="311" t="s">
        <v>440</v>
      </c>
      <c r="C3" s="312" t="s">
        <v>441</v>
      </c>
    </row>
    <row r="4" spans="1:3" ht="18.75">
      <c r="A4" s="302">
        <v>1</v>
      </c>
      <c r="B4" s="197" t="s">
        <v>310</v>
      </c>
      <c r="C4" s="303" t="s">
        <v>442</v>
      </c>
    </row>
    <row r="5" spans="1:3" ht="18.75">
      <c r="A5" s="304">
        <v>2</v>
      </c>
      <c r="B5" s="198" t="s">
        <v>24</v>
      </c>
      <c r="C5" s="305" t="s">
        <v>443</v>
      </c>
    </row>
    <row r="6" spans="1:3" ht="18.75">
      <c r="A6" s="304">
        <v>3</v>
      </c>
      <c r="B6" s="198" t="s">
        <v>10</v>
      </c>
      <c r="C6" s="305" t="s">
        <v>444</v>
      </c>
    </row>
    <row r="7" spans="1:3" ht="18.75">
      <c r="A7" s="304">
        <v>4</v>
      </c>
      <c r="B7" s="198" t="s">
        <v>11</v>
      </c>
      <c r="C7" s="305" t="s">
        <v>445</v>
      </c>
    </row>
    <row r="8" spans="1:3" ht="18.75">
      <c r="A8" s="304">
        <v>5</v>
      </c>
      <c r="B8" s="198" t="s">
        <v>12</v>
      </c>
      <c r="C8" s="305" t="s">
        <v>446</v>
      </c>
    </row>
    <row r="9" spans="1:3" ht="18.75">
      <c r="A9" s="304">
        <v>6</v>
      </c>
      <c r="B9" s="198" t="s">
        <v>13</v>
      </c>
      <c r="C9" s="305" t="s">
        <v>447</v>
      </c>
    </row>
    <row r="10" spans="1:3" ht="18.75">
      <c r="A10" s="304">
        <v>7</v>
      </c>
      <c r="B10" s="198" t="s">
        <v>14</v>
      </c>
      <c r="C10" s="305" t="s">
        <v>448</v>
      </c>
    </row>
    <row r="11" spans="1:3" ht="18.75">
      <c r="A11" s="304">
        <v>8</v>
      </c>
      <c r="B11" s="198" t="s">
        <v>25</v>
      </c>
      <c r="C11" s="305" t="s">
        <v>449</v>
      </c>
    </row>
    <row r="12" spans="1:3" ht="18.75">
      <c r="A12" s="304">
        <v>9</v>
      </c>
      <c r="B12" s="198" t="s">
        <v>26</v>
      </c>
      <c r="C12" s="305" t="s">
        <v>450</v>
      </c>
    </row>
    <row r="13" spans="1:3" ht="18.75">
      <c r="A13" s="304">
        <v>10</v>
      </c>
      <c r="B13" s="198" t="s">
        <v>27</v>
      </c>
      <c r="C13" s="305" t="s">
        <v>451</v>
      </c>
    </row>
    <row r="14" spans="1:3" ht="18.75">
      <c r="A14" s="304">
        <v>11</v>
      </c>
      <c r="B14" s="198" t="s">
        <v>15</v>
      </c>
      <c r="C14" s="305" t="s">
        <v>452</v>
      </c>
    </row>
    <row r="15" spans="1:3" ht="18.75">
      <c r="A15" s="304">
        <v>12</v>
      </c>
      <c r="B15" s="198" t="s">
        <v>28</v>
      </c>
      <c r="C15" s="305" t="s">
        <v>932</v>
      </c>
    </row>
    <row r="16" spans="1:3" ht="18.75">
      <c r="A16" s="304">
        <v>13</v>
      </c>
      <c r="B16" s="198" t="s">
        <v>16</v>
      </c>
      <c r="C16" s="305" t="s">
        <v>453</v>
      </c>
    </row>
    <row r="17" spans="1:3" ht="18.75">
      <c r="A17" s="304">
        <v>14</v>
      </c>
      <c r="B17" s="198" t="s">
        <v>311</v>
      </c>
      <c r="C17" s="305" t="s">
        <v>454</v>
      </c>
    </row>
    <row r="18" spans="1:3" ht="18.75">
      <c r="A18" s="304">
        <v>15</v>
      </c>
      <c r="B18" s="198" t="s">
        <v>312</v>
      </c>
      <c r="C18" s="305" t="s">
        <v>455</v>
      </c>
    </row>
    <row r="19" spans="1:3" ht="18.75">
      <c r="A19" s="304">
        <v>16</v>
      </c>
      <c r="B19" s="198" t="s">
        <v>17</v>
      </c>
      <c r="C19" s="305" t="s">
        <v>456</v>
      </c>
    </row>
    <row r="20" spans="1:3" ht="18.75">
      <c r="A20" s="304">
        <v>17</v>
      </c>
      <c r="B20" s="198" t="s">
        <v>19</v>
      </c>
      <c r="C20" s="305" t="s">
        <v>457</v>
      </c>
    </row>
    <row r="21" spans="1:3" ht="18.75">
      <c r="A21" s="304">
        <v>18</v>
      </c>
      <c r="B21" s="198" t="s">
        <v>313</v>
      </c>
      <c r="C21" s="305" t="s">
        <v>458</v>
      </c>
    </row>
    <row r="22" spans="1:3" ht="18.75">
      <c r="A22" s="304">
        <v>19</v>
      </c>
      <c r="B22" s="198" t="s">
        <v>314</v>
      </c>
      <c r="C22" s="305" t="s">
        <v>459</v>
      </c>
    </row>
    <row r="23" spans="1:3" ht="18.75">
      <c r="A23" s="304">
        <v>20</v>
      </c>
      <c r="B23" s="198" t="s">
        <v>20</v>
      </c>
      <c r="C23" s="305" t="s">
        <v>460</v>
      </c>
    </row>
    <row r="24" spans="1:3" ht="18.75">
      <c r="A24" s="304">
        <v>21</v>
      </c>
      <c r="B24" s="198" t="s">
        <v>21</v>
      </c>
      <c r="C24" s="305" t="s">
        <v>461</v>
      </c>
    </row>
    <row r="25" spans="1:3" ht="18.75">
      <c r="A25" s="304">
        <v>22</v>
      </c>
      <c r="B25" s="198" t="s">
        <v>30</v>
      </c>
      <c r="C25" s="306" t="s">
        <v>462</v>
      </c>
    </row>
    <row r="26" spans="1:3" ht="18.75">
      <c r="A26" s="304">
        <v>23</v>
      </c>
      <c r="B26" s="197" t="s">
        <v>463</v>
      </c>
      <c r="C26" s="199" t="s">
        <v>464</v>
      </c>
    </row>
    <row r="27" spans="1:3" ht="18.75">
      <c r="A27" s="304">
        <v>24</v>
      </c>
      <c r="B27" s="194" t="s">
        <v>34</v>
      </c>
      <c r="C27" s="303" t="s">
        <v>465</v>
      </c>
    </row>
    <row r="28" spans="1:3" ht="18.75">
      <c r="A28" s="304">
        <v>25</v>
      </c>
      <c r="B28" s="194" t="s">
        <v>32</v>
      </c>
      <c r="C28" s="305" t="s">
        <v>466</v>
      </c>
    </row>
    <row r="29" spans="1:3" ht="18.75">
      <c r="A29" s="304">
        <v>26</v>
      </c>
      <c r="B29" s="194" t="s">
        <v>467</v>
      </c>
      <c r="C29" s="305" t="s">
        <v>468</v>
      </c>
    </row>
    <row r="30" spans="1:3" ht="18.75">
      <c r="A30" s="304">
        <v>27</v>
      </c>
      <c r="B30" s="194" t="s">
        <v>33</v>
      </c>
      <c r="C30" s="307" t="s">
        <v>469</v>
      </c>
    </row>
    <row r="31" spans="1:3" ht="18.75">
      <c r="A31" s="304">
        <v>28</v>
      </c>
      <c r="B31" s="194" t="s">
        <v>176</v>
      </c>
      <c r="C31" s="307" t="s">
        <v>470</v>
      </c>
    </row>
    <row r="32" spans="1:3" ht="18.75">
      <c r="A32" s="304">
        <v>29</v>
      </c>
      <c r="B32" s="194" t="s">
        <v>177</v>
      </c>
      <c r="C32" s="305" t="s">
        <v>471</v>
      </c>
    </row>
    <row r="33" spans="1:3" ht="18.75">
      <c r="A33" s="304">
        <v>30</v>
      </c>
      <c r="B33" s="194" t="s">
        <v>472</v>
      </c>
      <c r="C33" s="305" t="s">
        <v>473</v>
      </c>
    </row>
    <row r="34" spans="1:3" ht="18.75">
      <c r="A34" s="308">
        <v>31</v>
      </c>
      <c r="B34" s="194" t="s">
        <v>474</v>
      </c>
      <c r="C34" s="305" t="s">
        <v>475</v>
      </c>
    </row>
    <row r="35" spans="1:3" ht="18.75">
      <c r="A35" s="196">
        <v>32</v>
      </c>
      <c r="B35" s="194" t="s">
        <v>476</v>
      </c>
      <c r="C35" s="305" t="s">
        <v>477</v>
      </c>
    </row>
    <row r="36" spans="1:3" ht="18.75">
      <c r="A36" s="196">
        <v>33</v>
      </c>
      <c r="B36" s="195" t="s">
        <v>478</v>
      </c>
      <c r="C36" s="309" t="s">
        <v>479</v>
      </c>
    </row>
    <row r="37" spans="1:3" ht="18.75">
      <c r="A37" s="196">
        <v>34</v>
      </c>
      <c r="B37" s="196" t="s">
        <v>29</v>
      </c>
      <c r="C37" s="199" t="s">
        <v>933</v>
      </c>
    </row>
  </sheetData>
  <mergeCells count="2">
    <mergeCell ref="A1:C1"/>
    <mergeCell ref="A2:C2"/>
  </mergeCells>
  <printOptions gridLines="1"/>
  <pageMargins left="0.88" right="0.25" top="0.75" bottom="0.75" header="0.3" footer="0.3"/>
  <pageSetup paperSize="9" scale="9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P31"/>
  <sheetViews>
    <sheetView topLeftCell="A5" workbookViewId="0">
      <selection sqref="A1:P31"/>
    </sheetView>
  </sheetViews>
  <sheetFormatPr defaultRowHeight="15"/>
  <cols>
    <col min="1" max="1" width="7.28515625" bestFit="1" customWidth="1"/>
    <col min="2" max="2" width="8.140625" customWidth="1"/>
    <col min="3" max="3" width="5" bestFit="1" customWidth="1"/>
    <col min="4" max="4" width="8.5703125" style="54" bestFit="1" customWidth="1"/>
    <col min="5" max="5" width="4.140625" bestFit="1" customWidth="1"/>
    <col min="6" max="6" width="7.5703125" style="54" bestFit="1" customWidth="1"/>
    <col min="7" max="7" width="5" bestFit="1" customWidth="1"/>
    <col min="8" max="8" width="7.5703125" style="54" bestFit="1" customWidth="1"/>
    <col min="9" max="9" width="4.140625" bestFit="1" customWidth="1"/>
    <col min="10" max="10" width="5.5703125" style="54" bestFit="1" customWidth="1"/>
    <col min="11" max="11" width="4.140625" bestFit="1" customWidth="1"/>
    <col min="12" max="12" width="8.85546875" style="54" customWidth="1"/>
    <col min="13" max="13" width="4.140625" bestFit="1" customWidth="1"/>
    <col min="14" max="14" width="4.7109375" style="54" bestFit="1" customWidth="1"/>
    <col min="15" max="15" width="6" bestFit="1" customWidth="1"/>
    <col min="16" max="16" width="9" style="54" bestFit="1" customWidth="1"/>
  </cols>
  <sheetData>
    <row r="1" spans="1:16" s="148" customFormat="1" ht="21">
      <c r="A1" s="426">
        <v>46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8"/>
    </row>
    <row r="2" spans="1:16" ht="72" customHeight="1">
      <c r="A2" s="420" t="s">
        <v>65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9"/>
    </row>
    <row r="3" spans="1:16" ht="24" customHeight="1">
      <c r="A3" s="420" t="s">
        <v>52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9"/>
    </row>
    <row r="4" spans="1:16" ht="37.5" customHeight="1">
      <c r="A4" s="498" t="s">
        <v>0</v>
      </c>
      <c r="B4" s="500" t="s">
        <v>1</v>
      </c>
      <c r="C4" s="494" t="s">
        <v>577</v>
      </c>
      <c r="D4" s="502"/>
      <c r="E4" s="494" t="s">
        <v>578</v>
      </c>
      <c r="F4" s="502"/>
      <c r="G4" s="494" t="s">
        <v>579</v>
      </c>
      <c r="H4" s="502"/>
      <c r="I4" s="494" t="s">
        <v>580</v>
      </c>
      <c r="J4" s="502"/>
      <c r="K4" s="494" t="s">
        <v>581</v>
      </c>
      <c r="L4" s="502"/>
      <c r="M4" s="494" t="s">
        <v>582</v>
      </c>
      <c r="N4" s="495"/>
      <c r="O4" s="557" t="s">
        <v>583</v>
      </c>
      <c r="P4" s="558"/>
    </row>
    <row r="5" spans="1:16" s="67" customFormat="1">
      <c r="A5" s="5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51" t="s">
        <v>240</v>
      </c>
      <c r="O5" s="1" t="s">
        <v>238</v>
      </c>
      <c r="P5" s="276" t="s">
        <v>240</v>
      </c>
    </row>
    <row r="6" spans="1:16">
      <c r="A6" s="263">
        <v>1</v>
      </c>
      <c r="B6" s="2" t="s">
        <v>10</v>
      </c>
      <c r="C6" s="2">
        <v>136</v>
      </c>
      <c r="D6" s="61">
        <v>1242.1600000000001</v>
      </c>
      <c r="E6" s="2">
        <v>15</v>
      </c>
      <c r="F6" s="61">
        <v>98.8</v>
      </c>
      <c r="G6" s="2">
        <v>11</v>
      </c>
      <c r="H6" s="61">
        <v>101.84</v>
      </c>
      <c r="I6" s="2">
        <v>0</v>
      </c>
      <c r="J6" s="61">
        <v>0</v>
      </c>
      <c r="K6" s="2">
        <v>0</v>
      </c>
      <c r="L6" s="61">
        <v>0</v>
      </c>
      <c r="M6" s="2">
        <v>0</v>
      </c>
      <c r="N6" s="63">
        <v>0</v>
      </c>
      <c r="O6" s="12">
        <f>C6+E6+G6+I6+K6+M6</f>
        <v>162</v>
      </c>
      <c r="P6" s="65">
        <f>D6+F6+H6+J6+L6+N6</f>
        <v>1442.8</v>
      </c>
    </row>
    <row r="7" spans="1:16">
      <c r="A7" s="263">
        <v>2</v>
      </c>
      <c r="B7" s="2" t="s">
        <v>11</v>
      </c>
      <c r="C7" s="2">
        <v>10</v>
      </c>
      <c r="D7" s="61">
        <v>11</v>
      </c>
      <c r="E7" s="2">
        <v>4</v>
      </c>
      <c r="F7" s="61">
        <v>3</v>
      </c>
      <c r="G7" s="2">
        <v>5</v>
      </c>
      <c r="H7" s="61">
        <v>2</v>
      </c>
      <c r="I7" s="2">
        <v>0</v>
      </c>
      <c r="J7" s="61">
        <v>0</v>
      </c>
      <c r="K7" s="2">
        <v>0</v>
      </c>
      <c r="L7" s="61">
        <v>0</v>
      </c>
      <c r="M7" s="2">
        <v>0</v>
      </c>
      <c r="N7" s="63">
        <v>0</v>
      </c>
      <c r="O7" s="12">
        <f t="shared" ref="O7:O31" si="0">C7+E7+G7+I7+K7+M7</f>
        <v>19</v>
      </c>
      <c r="P7" s="65">
        <f t="shared" ref="P7:P31" si="1">D7+F7+H7+J7+L7+N7</f>
        <v>16</v>
      </c>
    </row>
    <row r="8" spans="1:16">
      <c r="A8" s="263">
        <v>3</v>
      </c>
      <c r="B8" s="2" t="s">
        <v>12</v>
      </c>
      <c r="C8" s="2">
        <v>79</v>
      </c>
      <c r="D8" s="61">
        <v>179.34</v>
      </c>
      <c r="E8" s="2">
        <v>0</v>
      </c>
      <c r="F8" s="61">
        <v>0</v>
      </c>
      <c r="G8" s="2">
        <v>0</v>
      </c>
      <c r="H8" s="61">
        <v>0</v>
      </c>
      <c r="I8" s="2">
        <v>0</v>
      </c>
      <c r="J8" s="61">
        <v>0</v>
      </c>
      <c r="K8" s="2">
        <v>0</v>
      </c>
      <c r="L8" s="61">
        <v>0</v>
      </c>
      <c r="M8" s="2">
        <v>0</v>
      </c>
      <c r="N8" s="63">
        <v>0</v>
      </c>
      <c r="O8" s="12">
        <f t="shared" si="0"/>
        <v>79</v>
      </c>
      <c r="P8" s="65">
        <f t="shared" si="1"/>
        <v>179.34</v>
      </c>
    </row>
    <row r="9" spans="1:16">
      <c r="A9" s="263">
        <v>4</v>
      </c>
      <c r="B9" s="2" t="s">
        <v>13</v>
      </c>
      <c r="C9" s="2">
        <v>124</v>
      </c>
      <c r="D9" s="61">
        <v>346.75</v>
      </c>
      <c r="E9" s="2">
        <v>4</v>
      </c>
      <c r="F9" s="61">
        <v>6.08</v>
      </c>
      <c r="G9" s="2">
        <v>102</v>
      </c>
      <c r="H9" s="61">
        <v>373.15</v>
      </c>
      <c r="I9" s="2">
        <v>0</v>
      </c>
      <c r="J9" s="61">
        <v>0</v>
      </c>
      <c r="K9" s="2">
        <v>0</v>
      </c>
      <c r="L9" s="61">
        <v>0</v>
      </c>
      <c r="M9" s="2">
        <v>1</v>
      </c>
      <c r="N9" s="63">
        <v>7</v>
      </c>
      <c r="O9" s="12">
        <f t="shared" si="0"/>
        <v>231</v>
      </c>
      <c r="P9" s="65">
        <f t="shared" si="1"/>
        <v>732.98</v>
      </c>
    </row>
    <row r="10" spans="1:16">
      <c r="A10" s="263">
        <v>5</v>
      </c>
      <c r="B10" s="2" t="s">
        <v>14</v>
      </c>
      <c r="C10" s="2">
        <v>0</v>
      </c>
      <c r="D10" s="61">
        <v>0</v>
      </c>
      <c r="E10" s="2">
        <v>100</v>
      </c>
      <c r="F10" s="61">
        <v>345.12</v>
      </c>
      <c r="G10" s="2">
        <v>143</v>
      </c>
      <c r="H10" s="61">
        <v>129.94999999999999</v>
      </c>
      <c r="I10" s="2">
        <v>0</v>
      </c>
      <c r="J10" s="61">
        <v>0</v>
      </c>
      <c r="K10" s="2">
        <v>0</v>
      </c>
      <c r="L10" s="61">
        <v>0</v>
      </c>
      <c r="M10" s="2">
        <v>0</v>
      </c>
      <c r="N10" s="63">
        <v>0</v>
      </c>
      <c r="O10" s="12">
        <f t="shared" si="0"/>
        <v>243</v>
      </c>
      <c r="P10" s="65">
        <f t="shared" si="1"/>
        <v>475.07</v>
      </c>
    </row>
    <row r="11" spans="1:16">
      <c r="A11" s="263">
        <v>6</v>
      </c>
      <c r="B11" s="2" t="s">
        <v>15</v>
      </c>
      <c r="C11" s="2">
        <v>20</v>
      </c>
      <c r="D11" s="61">
        <v>77.25</v>
      </c>
      <c r="E11" s="2">
        <v>1</v>
      </c>
      <c r="F11" s="61">
        <v>9.15</v>
      </c>
      <c r="G11" s="2">
        <v>5</v>
      </c>
      <c r="H11" s="61">
        <v>26.52</v>
      </c>
      <c r="I11" s="2">
        <v>0</v>
      </c>
      <c r="J11" s="61">
        <v>0</v>
      </c>
      <c r="K11" s="2">
        <v>0</v>
      </c>
      <c r="L11" s="61">
        <v>0</v>
      </c>
      <c r="M11" s="2">
        <v>0</v>
      </c>
      <c r="N11" s="63">
        <v>0</v>
      </c>
      <c r="O11" s="12">
        <f t="shared" si="0"/>
        <v>26</v>
      </c>
      <c r="P11" s="65">
        <f t="shared" si="1"/>
        <v>112.92</v>
      </c>
    </row>
    <row r="12" spans="1:16">
      <c r="A12" s="263">
        <v>7</v>
      </c>
      <c r="B12" s="2" t="s">
        <v>16</v>
      </c>
      <c r="C12" s="2">
        <v>27</v>
      </c>
      <c r="D12" s="61">
        <v>95.69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63">
        <v>0</v>
      </c>
      <c r="O12" s="12">
        <f t="shared" si="0"/>
        <v>27</v>
      </c>
      <c r="P12" s="65">
        <f t="shared" si="1"/>
        <v>95.69</v>
      </c>
    </row>
    <row r="13" spans="1:16">
      <c r="A13" s="263">
        <v>8</v>
      </c>
      <c r="B13" s="2" t="s">
        <v>17</v>
      </c>
      <c r="C13" s="2">
        <v>1703</v>
      </c>
      <c r="D13" s="61">
        <v>4860.6000000000004</v>
      </c>
      <c r="E13" s="2">
        <v>71</v>
      </c>
      <c r="F13" s="61">
        <v>300</v>
      </c>
      <c r="G13" s="2">
        <v>150</v>
      </c>
      <c r="H13" s="61">
        <v>511.4</v>
      </c>
      <c r="I13" s="2">
        <v>0</v>
      </c>
      <c r="J13" s="61">
        <v>0</v>
      </c>
      <c r="K13" s="2">
        <v>0</v>
      </c>
      <c r="L13" s="61">
        <v>0</v>
      </c>
      <c r="M13" s="2">
        <v>0</v>
      </c>
      <c r="N13" s="63">
        <v>0</v>
      </c>
      <c r="O13" s="12">
        <f t="shared" si="0"/>
        <v>1924</v>
      </c>
      <c r="P13" s="65">
        <f t="shared" si="1"/>
        <v>5672</v>
      </c>
    </row>
    <row r="14" spans="1:16">
      <c r="A14" s="263">
        <v>9</v>
      </c>
      <c r="B14" s="2" t="s">
        <v>18</v>
      </c>
      <c r="C14" s="2">
        <v>22</v>
      </c>
      <c r="D14" s="61">
        <v>18.25</v>
      </c>
      <c r="E14" s="2">
        <v>0</v>
      </c>
      <c r="F14" s="61">
        <v>0</v>
      </c>
      <c r="G14" s="2">
        <v>0</v>
      </c>
      <c r="H14" s="61">
        <v>0</v>
      </c>
      <c r="I14" s="2">
        <v>0</v>
      </c>
      <c r="J14" s="61">
        <v>0</v>
      </c>
      <c r="K14" s="2">
        <v>0</v>
      </c>
      <c r="L14" s="61">
        <v>0</v>
      </c>
      <c r="M14" s="2">
        <v>0</v>
      </c>
      <c r="N14" s="63">
        <v>0</v>
      </c>
      <c r="O14" s="12">
        <f t="shared" si="0"/>
        <v>22</v>
      </c>
      <c r="P14" s="65">
        <f t="shared" si="1"/>
        <v>18.25</v>
      </c>
    </row>
    <row r="15" spans="1:16" s="55" customFormat="1">
      <c r="A15" s="277">
        <v>10</v>
      </c>
      <c r="B15" s="105" t="s">
        <v>19</v>
      </c>
      <c r="C15" s="105">
        <v>1035</v>
      </c>
      <c r="D15" s="107">
        <v>12625.89</v>
      </c>
      <c r="E15" s="105">
        <v>48</v>
      </c>
      <c r="F15" s="107">
        <v>201.47</v>
      </c>
      <c r="G15" s="105">
        <v>783</v>
      </c>
      <c r="H15" s="107">
        <v>3163.64</v>
      </c>
      <c r="I15" s="105">
        <v>15</v>
      </c>
      <c r="J15" s="107">
        <v>55.28</v>
      </c>
      <c r="K15" s="105">
        <v>0</v>
      </c>
      <c r="L15" s="107">
        <v>0</v>
      </c>
      <c r="M15" s="105">
        <v>0</v>
      </c>
      <c r="N15" s="108">
        <v>0</v>
      </c>
      <c r="O15" s="106">
        <f t="shared" si="0"/>
        <v>1881</v>
      </c>
      <c r="P15" s="109">
        <f t="shared" si="1"/>
        <v>16046.279999999999</v>
      </c>
    </row>
    <row r="16" spans="1:16">
      <c r="A16" s="263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0</v>
      </c>
      <c r="L16" s="61">
        <v>0</v>
      </c>
      <c r="M16" s="2">
        <v>0</v>
      </c>
      <c r="N16" s="63">
        <v>0</v>
      </c>
      <c r="O16" s="12">
        <f t="shared" si="0"/>
        <v>0</v>
      </c>
      <c r="P16" s="65">
        <f t="shared" si="1"/>
        <v>0</v>
      </c>
    </row>
    <row r="17" spans="1:16">
      <c r="A17" s="263">
        <v>12</v>
      </c>
      <c r="B17" s="2" t="s">
        <v>21</v>
      </c>
      <c r="C17" s="2">
        <v>11</v>
      </c>
      <c r="D17" s="61">
        <v>20.87</v>
      </c>
      <c r="E17" s="2">
        <v>2</v>
      </c>
      <c r="F17" s="61">
        <v>0.88</v>
      </c>
      <c r="G17" s="2">
        <v>0</v>
      </c>
      <c r="H17" s="61">
        <v>0</v>
      </c>
      <c r="I17" s="2">
        <v>0</v>
      </c>
      <c r="J17" s="61">
        <v>0</v>
      </c>
      <c r="K17" s="2">
        <v>0</v>
      </c>
      <c r="L17" s="61">
        <v>0</v>
      </c>
      <c r="M17" s="2">
        <v>0</v>
      </c>
      <c r="N17" s="63">
        <v>0</v>
      </c>
      <c r="O17" s="12">
        <f t="shared" si="0"/>
        <v>13</v>
      </c>
      <c r="P17" s="65">
        <f t="shared" si="1"/>
        <v>21.75</v>
      </c>
    </row>
    <row r="18" spans="1:16" s="21" customFormat="1">
      <c r="A18" s="264" t="s">
        <v>22</v>
      </c>
      <c r="B18" s="3" t="s">
        <v>23</v>
      </c>
      <c r="C18" s="3">
        <v>8391</v>
      </c>
      <c r="D18" s="62">
        <v>12325.64</v>
      </c>
      <c r="E18" s="3">
        <v>491</v>
      </c>
      <c r="F18" s="62">
        <v>983.61</v>
      </c>
      <c r="G18" s="3">
        <v>5487</v>
      </c>
      <c r="H18" s="62">
        <v>5191.92</v>
      </c>
      <c r="I18" s="3">
        <v>133</v>
      </c>
      <c r="J18" s="62">
        <v>61.78</v>
      </c>
      <c r="K18" s="3">
        <v>2</v>
      </c>
      <c r="L18" s="62">
        <v>0</v>
      </c>
      <c r="M18" s="3">
        <v>7</v>
      </c>
      <c r="N18" s="64">
        <v>7</v>
      </c>
      <c r="O18" s="14">
        <f t="shared" si="0"/>
        <v>14511</v>
      </c>
      <c r="P18" s="66">
        <f t="shared" si="1"/>
        <v>18569.949999999997</v>
      </c>
    </row>
    <row r="19" spans="1:16">
      <c r="A19" s="263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63">
        <v>0</v>
      </c>
      <c r="O19" s="12">
        <f t="shared" si="0"/>
        <v>0</v>
      </c>
      <c r="P19" s="65">
        <f t="shared" si="1"/>
        <v>0</v>
      </c>
    </row>
    <row r="20" spans="1:16">
      <c r="A20" s="263">
        <v>2</v>
      </c>
      <c r="B20" s="2" t="s">
        <v>53</v>
      </c>
      <c r="C20" s="2">
        <v>1</v>
      </c>
      <c r="D20" s="61">
        <v>1.37</v>
      </c>
      <c r="E20" s="2">
        <v>0</v>
      </c>
      <c r="F20" s="61">
        <v>0</v>
      </c>
      <c r="G20" s="2">
        <v>0</v>
      </c>
      <c r="H20" s="61">
        <v>0</v>
      </c>
      <c r="I20" s="2">
        <v>0</v>
      </c>
      <c r="J20" s="61">
        <v>0</v>
      </c>
      <c r="K20" s="2">
        <v>0</v>
      </c>
      <c r="L20" s="61">
        <v>0</v>
      </c>
      <c r="M20" s="2">
        <v>0</v>
      </c>
      <c r="N20" s="63">
        <v>0</v>
      </c>
      <c r="O20" s="12">
        <f t="shared" si="0"/>
        <v>1</v>
      </c>
      <c r="P20" s="65">
        <f t="shared" si="1"/>
        <v>1.37</v>
      </c>
    </row>
    <row r="21" spans="1:16">
      <c r="A21" s="263">
        <v>3</v>
      </c>
      <c r="B21" s="2" t="s">
        <v>25</v>
      </c>
      <c r="C21" s="2">
        <v>3</v>
      </c>
      <c r="D21" s="61">
        <v>19.87</v>
      </c>
      <c r="E21" s="2">
        <v>0</v>
      </c>
      <c r="F21" s="61">
        <v>0</v>
      </c>
      <c r="G21" s="2">
        <v>0</v>
      </c>
      <c r="H21" s="61">
        <v>0</v>
      </c>
      <c r="I21" s="2">
        <v>0</v>
      </c>
      <c r="J21" s="61">
        <v>0</v>
      </c>
      <c r="K21" s="2">
        <v>0</v>
      </c>
      <c r="L21" s="61">
        <v>0</v>
      </c>
      <c r="M21" s="2">
        <v>0</v>
      </c>
      <c r="N21" s="63">
        <v>0</v>
      </c>
      <c r="O21" s="12">
        <f t="shared" si="0"/>
        <v>3</v>
      </c>
      <c r="P21" s="65">
        <f t="shared" si="1"/>
        <v>19.87</v>
      </c>
    </row>
    <row r="22" spans="1:16">
      <c r="A22" s="263">
        <v>4</v>
      </c>
      <c r="B22" s="2" t="s">
        <v>26</v>
      </c>
      <c r="C22" s="2">
        <v>32</v>
      </c>
      <c r="D22" s="61">
        <v>296.77999999999997</v>
      </c>
      <c r="E22" s="2">
        <v>2</v>
      </c>
      <c r="F22" s="61">
        <v>4.47</v>
      </c>
      <c r="G22" s="2">
        <v>3</v>
      </c>
      <c r="H22" s="61">
        <v>26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63">
        <v>0</v>
      </c>
      <c r="O22" s="12">
        <f t="shared" si="0"/>
        <v>37</v>
      </c>
      <c r="P22" s="65">
        <f t="shared" si="1"/>
        <v>327.25</v>
      </c>
    </row>
    <row r="23" spans="1:16">
      <c r="A23" s="263">
        <v>5</v>
      </c>
      <c r="B23" s="2" t="s">
        <v>27</v>
      </c>
      <c r="C23" s="2">
        <v>14</v>
      </c>
      <c r="D23" s="61">
        <v>672.56</v>
      </c>
      <c r="E23" s="2">
        <v>0</v>
      </c>
      <c r="F23" s="61">
        <v>0</v>
      </c>
      <c r="G23" s="2">
        <v>1</v>
      </c>
      <c r="H23" s="61">
        <v>9</v>
      </c>
      <c r="I23" s="2">
        <v>0</v>
      </c>
      <c r="J23" s="61">
        <v>0</v>
      </c>
      <c r="K23" s="2">
        <v>0</v>
      </c>
      <c r="L23" s="61">
        <v>0</v>
      </c>
      <c r="M23" s="2">
        <v>0</v>
      </c>
      <c r="N23" s="63">
        <v>0</v>
      </c>
      <c r="O23" s="12">
        <f t="shared" si="0"/>
        <v>15</v>
      </c>
      <c r="P23" s="65">
        <f t="shared" si="1"/>
        <v>681.56</v>
      </c>
    </row>
    <row r="24" spans="1:16">
      <c r="A24" s="263">
        <v>6</v>
      </c>
      <c r="B24" s="2" t="s">
        <v>28</v>
      </c>
      <c r="C24" s="2">
        <v>1</v>
      </c>
      <c r="D24" s="61">
        <v>18.920000000000002</v>
      </c>
      <c r="E24" s="2">
        <v>0</v>
      </c>
      <c r="F24" s="61">
        <v>0</v>
      </c>
      <c r="G24" s="2">
        <v>2</v>
      </c>
      <c r="H24" s="61">
        <v>3.12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63">
        <v>0</v>
      </c>
      <c r="O24" s="12">
        <f t="shared" si="0"/>
        <v>3</v>
      </c>
      <c r="P24" s="65">
        <f t="shared" si="1"/>
        <v>22.040000000000003</v>
      </c>
    </row>
    <row r="25" spans="1:16">
      <c r="A25" s="263">
        <v>7</v>
      </c>
      <c r="B25" s="2" t="s">
        <v>29</v>
      </c>
      <c r="C25" s="2">
        <v>81</v>
      </c>
      <c r="D25" s="61">
        <v>45.05</v>
      </c>
      <c r="E25" s="2">
        <v>13</v>
      </c>
      <c r="F25" s="61">
        <v>8.4499999999999993</v>
      </c>
      <c r="G25" s="2">
        <v>0</v>
      </c>
      <c r="H25" s="61">
        <v>0</v>
      </c>
      <c r="I25" s="2">
        <v>0</v>
      </c>
      <c r="J25" s="61">
        <v>0</v>
      </c>
      <c r="K25" s="2">
        <v>0</v>
      </c>
      <c r="L25" s="61">
        <v>0</v>
      </c>
      <c r="M25" s="2">
        <v>0</v>
      </c>
      <c r="N25" s="63">
        <v>0</v>
      </c>
      <c r="O25" s="12">
        <f t="shared" si="0"/>
        <v>94</v>
      </c>
      <c r="P25" s="65">
        <f t="shared" si="1"/>
        <v>53.5</v>
      </c>
    </row>
    <row r="26" spans="1:16">
      <c r="A26" s="263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63">
        <v>0</v>
      </c>
      <c r="O26" s="12">
        <f t="shared" si="0"/>
        <v>0</v>
      </c>
      <c r="P26" s="65">
        <f t="shared" si="1"/>
        <v>0</v>
      </c>
    </row>
    <row r="27" spans="1:16" s="21" customFormat="1">
      <c r="A27" s="264" t="s">
        <v>31</v>
      </c>
      <c r="B27" s="3" t="s">
        <v>23</v>
      </c>
      <c r="C27" s="3">
        <v>132</v>
      </c>
      <c r="D27" s="62">
        <v>1054.55</v>
      </c>
      <c r="E27" s="3">
        <v>15</v>
      </c>
      <c r="F27" s="62">
        <v>12.92</v>
      </c>
      <c r="G27" s="3">
        <v>6</v>
      </c>
      <c r="H27" s="62">
        <v>38.119999999999997</v>
      </c>
      <c r="I27" s="3">
        <v>0</v>
      </c>
      <c r="J27" s="62">
        <v>0</v>
      </c>
      <c r="K27" s="3">
        <v>0</v>
      </c>
      <c r="L27" s="62">
        <v>0</v>
      </c>
      <c r="M27" s="3">
        <v>0</v>
      </c>
      <c r="N27" s="64">
        <v>0</v>
      </c>
      <c r="O27" s="14">
        <f t="shared" si="0"/>
        <v>153</v>
      </c>
      <c r="P27" s="66">
        <f t="shared" si="1"/>
        <v>1105.5899999999999</v>
      </c>
    </row>
    <row r="28" spans="1:16">
      <c r="A28" s="263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63">
        <v>0</v>
      </c>
      <c r="O28" s="12">
        <f t="shared" si="0"/>
        <v>0</v>
      </c>
      <c r="P28" s="65">
        <f t="shared" si="1"/>
        <v>0</v>
      </c>
    </row>
    <row r="29" spans="1:16" s="21" customFormat="1">
      <c r="A29" s="264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64">
        <v>0</v>
      </c>
      <c r="O29" s="14">
        <f t="shared" si="0"/>
        <v>0</v>
      </c>
      <c r="P29" s="66">
        <f t="shared" si="1"/>
        <v>0</v>
      </c>
    </row>
    <row r="30" spans="1:16">
      <c r="A30" s="263">
        <v>1</v>
      </c>
      <c r="B30" s="2" t="s">
        <v>34</v>
      </c>
      <c r="C30" s="2">
        <v>206</v>
      </c>
      <c r="D30" s="61">
        <v>552.59</v>
      </c>
      <c r="E30" s="2">
        <v>5</v>
      </c>
      <c r="F30" s="61">
        <v>6.5</v>
      </c>
      <c r="G30" s="2">
        <v>65</v>
      </c>
      <c r="H30" s="61">
        <v>149.44999999999999</v>
      </c>
      <c r="I30" s="2">
        <v>0</v>
      </c>
      <c r="J30" s="61">
        <v>0</v>
      </c>
      <c r="K30" s="2">
        <v>0</v>
      </c>
      <c r="L30" s="61">
        <v>0</v>
      </c>
      <c r="M30" s="2">
        <v>0</v>
      </c>
      <c r="N30" s="63">
        <v>0</v>
      </c>
      <c r="O30" s="12">
        <f t="shared" si="0"/>
        <v>276</v>
      </c>
      <c r="P30" s="65">
        <f t="shared" si="1"/>
        <v>708.54</v>
      </c>
    </row>
    <row r="31" spans="1:16" s="21" customFormat="1">
      <c r="A31" s="265" t="s">
        <v>35</v>
      </c>
      <c r="B31" s="266" t="s">
        <v>23</v>
      </c>
      <c r="C31" s="266">
        <v>8729</v>
      </c>
      <c r="D31" s="267">
        <v>13932.78</v>
      </c>
      <c r="E31" s="266">
        <v>511</v>
      </c>
      <c r="F31" s="267">
        <v>1003.03</v>
      </c>
      <c r="G31" s="266">
        <v>5558</v>
      </c>
      <c r="H31" s="267">
        <v>5379.49</v>
      </c>
      <c r="I31" s="266">
        <v>133</v>
      </c>
      <c r="J31" s="267">
        <v>61.78</v>
      </c>
      <c r="K31" s="266">
        <v>2</v>
      </c>
      <c r="L31" s="267">
        <v>0</v>
      </c>
      <c r="M31" s="266">
        <v>7</v>
      </c>
      <c r="N31" s="268">
        <v>7</v>
      </c>
      <c r="O31" s="14">
        <f t="shared" si="0"/>
        <v>14940</v>
      </c>
      <c r="P31" s="66">
        <f t="shared" si="1"/>
        <v>20384.080000000002</v>
      </c>
    </row>
  </sheetData>
  <mergeCells count="12">
    <mergeCell ref="A1:P1"/>
    <mergeCell ref="O4:P4"/>
    <mergeCell ref="A2:P2"/>
    <mergeCell ref="A3:P3"/>
    <mergeCell ref="A4:A5"/>
    <mergeCell ref="B4:B5"/>
    <mergeCell ref="C4:D4"/>
    <mergeCell ref="E4:F4"/>
    <mergeCell ref="G4:H4"/>
    <mergeCell ref="I4:J4"/>
    <mergeCell ref="K4:L4"/>
    <mergeCell ref="M4:N4"/>
  </mergeCells>
  <printOptions gridLines="1"/>
  <pageMargins left="0.5600000000000000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sqref="A1:J30"/>
    </sheetView>
  </sheetViews>
  <sheetFormatPr defaultRowHeight="15"/>
  <cols>
    <col min="1" max="1" width="6.42578125" customWidth="1"/>
    <col min="2" max="2" width="9.140625" customWidth="1"/>
    <col min="4" max="4" width="10.28515625" style="54" customWidth="1"/>
    <col min="5" max="5" width="9.42578125" customWidth="1"/>
    <col min="6" max="6" width="10.140625" style="54" customWidth="1"/>
    <col min="7" max="7" width="9.5703125" customWidth="1"/>
    <col min="8" max="8" width="9.85546875" style="54" customWidth="1"/>
    <col min="9" max="9" width="8.140625" customWidth="1"/>
    <col min="10" max="10" width="10.28515625" style="54" customWidth="1"/>
  </cols>
  <sheetData>
    <row r="1" spans="1:10" ht="21">
      <c r="A1" s="426">
        <v>47</v>
      </c>
      <c r="B1" s="427"/>
      <c r="C1" s="427"/>
      <c r="D1" s="427"/>
      <c r="E1" s="427"/>
      <c r="F1" s="427"/>
      <c r="G1" s="427"/>
      <c r="H1" s="427"/>
      <c r="I1" s="427"/>
      <c r="J1" s="428"/>
    </row>
    <row r="2" spans="1:10" ht="56.25" customHeight="1">
      <c r="A2" s="442" t="s">
        <v>102</v>
      </c>
      <c r="B2" s="533"/>
      <c r="C2" s="533"/>
      <c r="D2" s="533"/>
      <c r="E2" s="533"/>
      <c r="F2" s="533"/>
      <c r="G2" s="533"/>
      <c r="H2" s="533"/>
      <c r="I2" s="533"/>
      <c r="J2" s="534"/>
    </row>
    <row r="3" spans="1:10" ht="23.25">
      <c r="A3" s="442" t="s">
        <v>52</v>
      </c>
      <c r="B3" s="533"/>
      <c r="C3" s="533"/>
      <c r="D3" s="533"/>
      <c r="E3" s="533"/>
      <c r="F3" s="533"/>
      <c r="G3" s="533"/>
      <c r="H3" s="533"/>
      <c r="I3" s="533"/>
      <c r="J3" s="534"/>
    </row>
    <row r="4" spans="1:10" ht="33" customHeight="1">
      <c r="A4" s="278" t="s">
        <v>0</v>
      </c>
      <c r="B4" s="151" t="s">
        <v>1</v>
      </c>
      <c r="C4" s="151" t="s">
        <v>103</v>
      </c>
      <c r="D4" s="152" t="s">
        <v>104</v>
      </c>
      <c r="E4" s="151" t="s">
        <v>105</v>
      </c>
      <c r="F4" s="152" t="s">
        <v>106</v>
      </c>
      <c r="G4" s="151" t="s">
        <v>107</v>
      </c>
      <c r="H4" s="152" t="s">
        <v>108</v>
      </c>
      <c r="I4" s="151" t="s">
        <v>109</v>
      </c>
      <c r="J4" s="279" t="s">
        <v>110</v>
      </c>
    </row>
    <row r="5" spans="1:10">
      <c r="A5" s="263">
        <v>1</v>
      </c>
      <c r="B5" s="2" t="s">
        <v>10</v>
      </c>
      <c r="C5" s="2">
        <v>7</v>
      </c>
      <c r="D5" s="61">
        <v>47.24</v>
      </c>
      <c r="E5" s="2">
        <v>56</v>
      </c>
      <c r="F5" s="61">
        <v>146.96</v>
      </c>
      <c r="G5" s="2">
        <v>74</v>
      </c>
      <c r="H5" s="61">
        <v>342.82</v>
      </c>
      <c r="I5" s="2">
        <v>1681</v>
      </c>
      <c r="J5" s="280">
        <v>15196.34</v>
      </c>
    </row>
    <row r="6" spans="1:10">
      <c r="A6" s="263">
        <v>2</v>
      </c>
      <c r="B6" s="2" t="s">
        <v>11</v>
      </c>
      <c r="C6" s="2">
        <v>0</v>
      </c>
      <c r="D6" s="61">
        <v>0</v>
      </c>
      <c r="E6" s="2">
        <v>0</v>
      </c>
      <c r="F6" s="61">
        <v>0</v>
      </c>
      <c r="G6" s="2">
        <v>10</v>
      </c>
      <c r="H6" s="61">
        <v>10</v>
      </c>
      <c r="I6" s="2">
        <v>929</v>
      </c>
      <c r="J6" s="280">
        <v>3118.09</v>
      </c>
    </row>
    <row r="7" spans="1:10">
      <c r="A7" s="263">
        <v>3</v>
      </c>
      <c r="B7" s="2" t="s">
        <v>12</v>
      </c>
      <c r="C7" s="2">
        <v>0</v>
      </c>
      <c r="D7" s="61">
        <v>0</v>
      </c>
      <c r="E7" s="2">
        <v>0</v>
      </c>
      <c r="F7" s="61">
        <v>0</v>
      </c>
      <c r="G7" s="2">
        <v>78</v>
      </c>
      <c r="H7" s="61">
        <v>226</v>
      </c>
      <c r="I7" s="2">
        <v>257</v>
      </c>
      <c r="J7" s="280">
        <v>1820</v>
      </c>
    </row>
    <row r="8" spans="1:10">
      <c r="A8" s="263">
        <v>4</v>
      </c>
      <c r="B8" s="2" t="s">
        <v>13</v>
      </c>
      <c r="C8" s="2">
        <v>10</v>
      </c>
      <c r="D8" s="61">
        <v>29.07</v>
      </c>
      <c r="E8" s="2">
        <v>91</v>
      </c>
      <c r="F8" s="61">
        <v>263.92</v>
      </c>
      <c r="G8" s="2">
        <v>285</v>
      </c>
      <c r="H8" s="61">
        <v>963.98</v>
      </c>
      <c r="I8" s="2">
        <v>2377</v>
      </c>
      <c r="J8" s="280">
        <v>13423.33</v>
      </c>
    </row>
    <row r="9" spans="1:10">
      <c r="A9" s="263">
        <v>5</v>
      </c>
      <c r="B9" s="2" t="s">
        <v>14</v>
      </c>
      <c r="C9" s="2">
        <v>16</v>
      </c>
      <c r="D9" s="61">
        <v>18.45</v>
      </c>
      <c r="E9" s="2">
        <v>50</v>
      </c>
      <c r="F9" s="61">
        <v>62.68</v>
      </c>
      <c r="G9" s="2">
        <v>294</v>
      </c>
      <c r="H9" s="61">
        <v>585.99</v>
      </c>
      <c r="I9" s="2">
        <v>1423</v>
      </c>
      <c r="J9" s="280">
        <v>1929.65</v>
      </c>
    </row>
    <row r="10" spans="1:10">
      <c r="A10" s="263">
        <v>6</v>
      </c>
      <c r="B10" s="2" t="s">
        <v>15</v>
      </c>
      <c r="C10" s="2">
        <v>0</v>
      </c>
      <c r="D10" s="61">
        <v>0</v>
      </c>
      <c r="E10" s="2">
        <v>5</v>
      </c>
      <c r="F10" s="61">
        <v>29.56</v>
      </c>
      <c r="G10" s="2">
        <v>29</v>
      </c>
      <c r="H10" s="61">
        <v>93.21</v>
      </c>
      <c r="I10" s="2">
        <v>285</v>
      </c>
      <c r="J10" s="280">
        <v>8798.34</v>
      </c>
    </row>
    <row r="11" spans="1:10">
      <c r="A11" s="263">
        <v>7</v>
      </c>
      <c r="B11" s="2" t="s">
        <v>16</v>
      </c>
      <c r="C11" s="2">
        <v>0</v>
      </c>
      <c r="D11" s="61">
        <v>0</v>
      </c>
      <c r="E11" s="2">
        <v>4</v>
      </c>
      <c r="F11" s="61">
        <v>32.049999999999997</v>
      </c>
      <c r="G11" s="2">
        <v>27</v>
      </c>
      <c r="H11" s="61">
        <v>95.69</v>
      </c>
      <c r="I11" s="2">
        <v>77</v>
      </c>
      <c r="J11" s="280">
        <v>423.43</v>
      </c>
    </row>
    <row r="12" spans="1:10">
      <c r="A12" s="263">
        <v>8</v>
      </c>
      <c r="B12" s="2" t="s">
        <v>17</v>
      </c>
      <c r="C12" s="2">
        <v>14</v>
      </c>
      <c r="D12" s="61">
        <v>33.1</v>
      </c>
      <c r="E12" s="2">
        <v>124</v>
      </c>
      <c r="F12" s="61">
        <v>191.02</v>
      </c>
      <c r="G12" s="2">
        <v>41</v>
      </c>
      <c r="H12" s="61">
        <v>164.4</v>
      </c>
      <c r="I12" s="2">
        <v>40</v>
      </c>
      <c r="J12" s="280">
        <v>155</v>
      </c>
    </row>
    <row r="13" spans="1:10">
      <c r="A13" s="263">
        <v>9</v>
      </c>
      <c r="B13" s="2" t="s">
        <v>18</v>
      </c>
      <c r="C13" s="2">
        <v>0</v>
      </c>
      <c r="D13" s="61">
        <v>0</v>
      </c>
      <c r="E13" s="2">
        <v>0</v>
      </c>
      <c r="F13" s="61">
        <v>0</v>
      </c>
      <c r="G13" s="2">
        <v>11</v>
      </c>
      <c r="H13" s="61">
        <v>12.11</v>
      </c>
      <c r="I13" s="2">
        <v>53</v>
      </c>
      <c r="J13" s="280">
        <v>135.16999999999999</v>
      </c>
    </row>
    <row r="14" spans="1:10">
      <c r="A14" s="263">
        <v>10</v>
      </c>
      <c r="B14" s="2" t="s">
        <v>19</v>
      </c>
      <c r="C14" s="2">
        <v>300</v>
      </c>
      <c r="D14" s="61">
        <v>819.77</v>
      </c>
      <c r="E14" s="2">
        <v>1291</v>
      </c>
      <c r="F14" s="61">
        <v>4395.75</v>
      </c>
      <c r="G14" s="2">
        <v>9744</v>
      </c>
      <c r="H14" s="61">
        <v>37199.440000000002</v>
      </c>
      <c r="I14" s="2">
        <v>40768</v>
      </c>
      <c r="J14" s="280">
        <v>174646.74</v>
      </c>
    </row>
    <row r="15" spans="1:10">
      <c r="A15" s="263">
        <v>11</v>
      </c>
      <c r="B15" s="2" t="s">
        <v>20</v>
      </c>
      <c r="C15" s="2">
        <v>0</v>
      </c>
      <c r="D15" s="61">
        <v>0</v>
      </c>
      <c r="E15" s="2">
        <v>0</v>
      </c>
      <c r="F15" s="61">
        <v>0</v>
      </c>
      <c r="G15" s="2">
        <v>0</v>
      </c>
      <c r="H15" s="61">
        <v>0</v>
      </c>
      <c r="I15" s="2">
        <v>0</v>
      </c>
      <c r="J15" s="280">
        <v>0</v>
      </c>
    </row>
    <row r="16" spans="1:10">
      <c r="A16" s="263">
        <v>12</v>
      </c>
      <c r="B16" s="2" t="s">
        <v>21</v>
      </c>
      <c r="C16" s="2">
        <v>0</v>
      </c>
      <c r="D16" s="61">
        <v>0</v>
      </c>
      <c r="E16" s="2">
        <v>7</v>
      </c>
      <c r="F16" s="61">
        <v>6.06</v>
      </c>
      <c r="G16" s="2">
        <v>3</v>
      </c>
      <c r="H16" s="61">
        <v>14.72</v>
      </c>
      <c r="I16" s="2">
        <v>225</v>
      </c>
      <c r="J16" s="280">
        <v>457.12</v>
      </c>
    </row>
    <row r="17" spans="1:10">
      <c r="A17" s="264" t="s">
        <v>22</v>
      </c>
      <c r="B17" s="3" t="s">
        <v>23</v>
      </c>
      <c r="C17" s="3">
        <v>347</v>
      </c>
      <c r="D17" s="62">
        <v>947.63</v>
      </c>
      <c r="E17" s="3">
        <v>1628</v>
      </c>
      <c r="F17" s="62">
        <v>5128</v>
      </c>
      <c r="G17" s="3">
        <v>10596</v>
      </c>
      <c r="H17" s="62">
        <v>39708.36</v>
      </c>
      <c r="I17" s="3">
        <v>48115</v>
      </c>
      <c r="J17" s="281">
        <v>220103.21</v>
      </c>
    </row>
    <row r="18" spans="1:10">
      <c r="A18" s="263">
        <v>1</v>
      </c>
      <c r="B18" s="2" t="s">
        <v>24</v>
      </c>
      <c r="C18" s="2">
        <v>0</v>
      </c>
      <c r="D18" s="61">
        <v>0</v>
      </c>
      <c r="E18" s="2">
        <v>0</v>
      </c>
      <c r="F18" s="61">
        <v>0</v>
      </c>
      <c r="G18" s="2">
        <v>0</v>
      </c>
      <c r="H18" s="61">
        <v>0</v>
      </c>
      <c r="I18" s="2">
        <v>0</v>
      </c>
      <c r="J18" s="280">
        <v>0</v>
      </c>
    </row>
    <row r="19" spans="1:10">
      <c r="A19" s="263">
        <v>2</v>
      </c>
      <c r="B19" s="2" t="s">
        <v>63</v>
      </c>
      <c r="C19" s="2">
        <v>0</v>
      </c>
      <c r="D19" s="61">
        <v>0</v>
      </c>
      <c r="E19" s="2">
        <v>1</v>
      </c>
      <c r="F19" s="61">
        <v>6.05</v>
      </c>
      <c r="G19" s="2">
        <v>0</v>
      </c>
      <c r="H19" s="61">
        <v>0</v>
      </c>
      <c r="I19" s="2">
        <v>2</v>
      </c>
      <c r="J19" s="280">
        <v>81.650000000000006</v>
      </c>
    </row>
    <row r="20" spans="1:10">
      <c r="A20" s="263">
        <v>3</v>
      </c>
      <c r="B20" s="2" t="s">
        <v>25</v>
      </c>
      <c r="C20" s="2">
        <v>0</v>
      </c>
      <c r="D20" s="61">
        <v>0</v>
      </c>
      <c r="E20" s="2">
        <v>2</v>
      </c>
      <c r="F20" s="61">
        <v>2.71</v>
      </c>
      <c r="G20" s="2">
        <v>1</v>
      </c>
      <c r="H20" s="61">
        <v>6.44</v>
      </c>
      <c r="I20" s="2">
        <v>62</v>
      </c>
      <c r="J20" s="280">
        <v>253.91</v>
      </c>
    </row>
    <row r="21" spans="1:10">
      <c r="A21" s="263">
        <v>4</v>
      </c>
      <c r="B21" s="2" t="s">
        <v>26</v>
      </c>
      <c r="C21" s="2">
        <v>1</v>
      </c>
      <c r="D21" s="61">
        <v>0.06</v>
      </c>
      <c r="E21" s="2">
        <v>8</v>
      </c>
      <c r="F21" s="61">
        <v>35.54</v>
      </c>
      <c r="G21" s="2">
        <v>86</v>
      </c>
      <c r="H21" s="61">
        <v>463.77</v>
      </c>
      <c r="I21" s="2">
        <v>242</v>
      </c>
      <c r="J21" s="280">
        <v>1550.13</v>
      </c>
    </row>
    <row r="22" spans="1:10">
      <c r="A22" s="263">
        <v>5</v>
      </c>
      <c r="B22" s="2" t="s">
        <v>27</v>
      </c>
      <c r="C22" s="2">
        <v>0</v>
      </c>
      <c r="D22" s="61">
        <v>0</v>
      </c>
      <c r="E22" s="2">
        <v>11</v>
      </c>
      <c r="F22" s="61">
        <v>58.25</v>
      </c>
      <c r="G22" s="2">
        <v>57</v>
      </c>
      <c r="H22" s="61">
        <v>781.04</v>
      </c>
      <c r="I22" s="2">
        <v>303</v>
      </c>
      <c r="J22" s="280">
        <v>2872.39</v>
      </c>
    </row>
    <row r="23" spans="1:10">
      <c r="A23" s="263">
        <v>6</v>
      </c>
      <c r="B23" s="2" t="s">
        <v>28</v>
      </c>
      <c r="C23" s="2">
        <v>0</v>
      </c>
      <c r="D23" s="61">
        <v>0</v>
      </c>
      <c r="E23" s="2">
        <v>2</v>
      </c>
      <c r="F23" s="61">
        <v>23.92</v>
      </c>
      <c r="G23" s="2">
        <v>1</v>
      </c>
      <c r="H23" s="61">
        <v>1.56</v>
      </c>
      <c r="I23" s="2">
        <v>54</v>
      </c>
      <c r="J23" s="280">
        <v>411.17</v>
      </c>
    </row>
    <row r="24" spans="1:10">
      <c r="A24" s="263">
        <v>7</v>
      </c>
      <c r="B24" s="2" t="s">
        <v>29</v>
      </c>
      <c r="C24" s="2">
        <v>12</v>
      </c>
      <c r="D24" s="61">
        <v>5.35</v>
      </c>
      <c r="E24" s="2">
        <v>214</v>
      </c>
      <c r="F24" s="61">
        <v>66.650000000000006</v>
      </c>
      <c r="G24" s="2">
        <v>155</v>
      </c>
      <c r="H24" s="61">
        <v>98.65</v>
      </c>
      <c r="I24" s="2">
        <v>3093</v>
      </c>
      <c r="J24" s="280">
        <v>993.45</v>
      </c>
    </row>
    <row r="25" spans="1:10">
      <c r="A25" s="263">
        <v>8</v>
      </c>
      <c r="B25" s="2" t="s">
        <v>30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280">
        <v>0</v>
      </c>
    </row>
    <row r="26" spans="1:10" ht="30">
      <c r="A26" s="264" t="s">
        <v>31</v>
      </c>
      <c r="B26" s="3" t="s">
        <v>23</v>
      </c>
      <c r="C26" s="3">
        <v>13</v>
      </c>
      <c r="D26" s="62">
        <v>5.41</v>
      </c>
      <c r="E26" s="3">
        <v>238</v>
      </c>
      <c r="F26" s="62">
        <v>193.12</v>
      </c>
      <c r="G26" s="3">
        <v>300</v>
      </c>
      <c r="H26" s="62">
        <v>1351.46</v>
      </c>
      <c r="I26" s="3">
        <v>3756</v>
      </c>
      <c r="J26" s="281">
        <v>6162.7</v>
      </c>
    </row>
    <row r="27" spans="1:10">
      <c r="A27" s="263">
        <v>1</v>
      </c>
      <c r="B27" s="2" t="s">
        <v>32</v>
      </c>
      <c r="C27" s="2">
        <v>0</v>
      </c>
      <c r="D27" s="61">
        <v>0</v>
      </c>
      <c r="E27" s="2">
        <v>0</v>
      </c>
      <c r="F27" s="61">
        <v>0</v>
      </c>
      <c r="G27" s="2">
        <v>749</v>
      </c>
      <c r="H27" s="61">
        <v>679.58</v>
      </c>
      <c r="I27" s="2">
        <v>6034</v>
      </c>
      <c r="J27" s="280">
        <v>17610.95</v>
      </c>
    </row>
    <row r="28" spans="1:10">
      <c r="A28" s="264" t="s">
        <v>33</v>
      </c>
      <c r="B28" s="3" t="s">
        <v>23</v>
      </c>
      <c r="C28" s="3">
        <v>0</v>
      </c>
      <c r="D28" s="62">
        <v>0</v>
      </c>
      <c r="E28" s="3">
        <v>0</v>
      </c>
      <c r="F28" s="62">
        <v>0</v>
      </c>
      <c r="G28" s="3">
        <v>749</v>
      </c>
      <c r="H28" s="62">
        <v>679.58</v>
      </c>
      <c r="I28" s="3">
        <v>6034</v>
      </c>
      <c r="J28" s="281">
        <v>17610.95</v>
      </c>
    </row>
    <row r="29" spans="1:10">
      <c r="A29" s="263">
        <v>1</v>
      </c>
      <c r="B29" s="2" t="s">
        <v>34</v>
      </c>
      <c r="C29" s="2">
        <v>0</v>
      </c>
      <c r="D29" s="61">
        <v>0</v>
      </c>
      <c r="E29" s="2">
        <v>0</v>
      </c>
      <c r="F29" s="61">
        <v>0</v>
      </c>
      <c r="G29" s="2">
        <v>303</v>
      </c>
      <c r="H29" s="61">
        <v>713.31</v>
      </c>
      <c r="I29" s="2">
        <v>12876</v>
      </c>
      <c r="J29" s="280">
        <v>24807.45</v>
      </c>
    </row>
    <row r="30" spans="1:10">
      <c r="A30" s="265" t="s">
        <v>35</v>
      </c>
      <c r="B30" s="266" t="s">
        <v>23</v>
      </c>
      <c r="C30" s="266">
        <v>360</v>
      </c>
      <c r="D30" s="267">
        <v>953.04</v>
      </c>
      <c r="E30" s="266">
        <v>1866</v>
      </c>
      <c r="F30" s="267">
        <v>5321.12</v>
      </c>
      <c r="G30" s="266">
        <v>11948</v>
      </c>
      <c r="H30" s="267">
        <v>42452.71</v>
      </c>
      <c r="I30" s="266">
        <v>70781</v>
      </c>
      <c r="J30" s="282">
        <v>268684.31</v>
      </c>
    </row>
  </sheetData>
  <mergeCells count="3">
    <mergeCell ref="A2:J2"/>
    <mergeCell ref="A3:J3"/>
    <mergeCell ref="A1:J1"/>
  </mergeCells>
  <pageMargins left="0.7" right="0.25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F30"/>
    </sheetView>
  </sheetViews>
  <sheetFormatPr defaultRowHeight="15"/>
  <cols>
    <col min="1" max="1" width="8" customWidth="1"/>
    <col min="2" max="2" width="14.7109375" customWidth="1"/>
    <col min="3" max="3" width="13.85546875" customWidth="1"/>
    <col min="4" max="4" width="15.85546875" style="54" customWidth="1"/>
    <col min="5" max="5" width="12.85546875" customWidth="1"/>
    <col min="6" max="6" width="14.28515625" style="54" customWidth="1"/>
  </cols>
  <sheetData>
    <row r="1" spans="1:7" ht="18.75">
      <c r="A1" s="445">
        <v>48</v>
      </c>
      <c r="B1" s="446"/>
      <c r="C1" s="446"/>
      <c r="D1" s="446"/>
      <c r="E1" s="446"/>
      <c r="F1" s="447"/>
    </row>
    <row r="2" spans="1:7" ht="73.5" customHeight="1">
      <c r="A2" s="526" t="s">
        <v>111</v>
      </c>
      <c r="B2" s="527"/>
      <c r="C2" s="527"/>
      <c r="D2" s="527"/>
      <c r="E2" s="527"/>
      <c r="F2" s="528"/>
      <c r="G2" s="9"/>
    </row>
    <row r="3" spans="1:7" ht="26.25" customHeight="1">
      <c r="A3" s="559" t="s">
        <v>52</v>
      </c>
      <c r="B3" s="560"/>
      <c r="C3" s="560"/>
      <c r="D3" s="560"/>
      <c r="E3" s="560"/>
      <c r="F3" s="561"/>
      <c r="G3" s="9"/>
    </row>
    <row r="4" spans="1:7" ht="24" customHeight="1">
      <c r="A4" s="262" t="s">
        <v>0</v>
      </c>
      <c r="B4" s="1" t="s">
        <v>1</v>
      </c>
      <c r="C4" s="1" t="s">
        <v>112</v>
      </c>
      <c r="D4" s="51" t="s">
        <v>113</v>
      </c>
      <c r="E4" s="1" t="s">
        <v>114</v>
      </c>
      <c r="F4" s="276" t="s">
        <v>115</v>
      </c>
    </row>
    <row r="5" spans="1:7">
      <c r="A5" s="263">
        <v>1</v>
      </c>
      <c r="B5" s="2" t="s">
        <v>10</v>
      </c>
      <c r="C5" s="2">
        <v>711</v>
      </c>
      <c r="D5" s="61">
        <v>5962.23</v>
      </c>
      <c r="E5" s="2">
        <v>24</v>
      </c>
      <c r="F5" s="280">
        <v>200.75</v>
      </c>
    </row>
    <row r="6" spans="1:7">
      <c r="A6" s="263">
        <v>2</v>
      </c>
      <c r="B6" s="2" t="s">
        <v>11</v>
      </c>
      <c r="C6" s="2">
        <v>147</v>
      </c>
      <c r="D6" s="61">
        <v>57.21</v>
      </c>
      <c r="E6" s="2">
        <v>0</v>
      </c>
      <c r="F6" s="280">
        <v>0</v>
      </c>
    </row>
    <row r="7" spans="1:7">
      <c r="A7" s="263">
        <v>3</v>
      </c>
      <c r="B7" s="2" t="s">
        <v>12</v>
      </c>
      <c r="C7" s="2">
        <v>105</v>
      </c>
      <c r="D7" s="61">
        <v>867</v>
      </c>
      <c r="E7" s="2">
        <v>20</v>
      </c>
      <c r="F7" s="280">
        <v>162.72</v>
      </c>
    </row>
    <row r="8" spans="1:7">
      <c r="A8" s="263">
        <v>4</v>
      </c>
      <c r="B8" s="2" t="s">
        <v>13</v>
      </c>
      <c r="C8" s="2">
        <v>1155</v>
      </c>
      <c r="D8" s="61">
        <v>4885.5200000000004</v>
      </c>
      <c r="E8" s="2">
        <v>202</v>
      </c>
      <c r="F8" s="280">
        <v>484.19</v>
      </c>
    </row>
    <row r="9" spans="1:7">
      <c r="A9" s="263">
        <v>5</v>
      </c>
      <c r="B9" s="2" t="s">
        <v>14</v>
      </c>
      <c r="C9" s="2">
        <v>1571</v>
      </c>
      <c r="D9" s="61">
        <v>1556.89</v>
      </c>
      <c r="E9" s="2">
        <v>237</v>
      </c>
      <c r="F9" s="280">
        <v>285.5</v>
      </c>
    </row>
    <row r="10" spans="1:7">
      <c r="A10" s="263">
        <v>6</v>
      </c>
      <c r="B10" s="2" t="s">
        <v>15</v>
      </c>
      <c r="C10" s="2">
        <v>45</v>
      </c>
      <c r="D10" s="61">
        <v>237.34</v>
      </c>
      <c r="E10" s="2">
        <v>9</v>
      </c>
      <c r="F10" s="280">
        <v>29.25</v>
      </c>
    </row>
    <row r="11" spans="1:7">
      <c r="A11" s="263">
        <v>7</v>
      </c>
      <c r="B11" s="2" t="s">
        <v>16</v>
      </c>
      <c r="C11" s="2">
        <v>43</v>
      </c>
      <c r="D11" s="61">
        <v>192.65</v>
      </c>
      <c r="E11" s="2">
        <v>12</v>
      </c>
      <c r="F11" s="280">
        <v>32.06</v>
      </c>
    </row>
    <row r="12" spans="1:7">
      <c r="A12" s="263">
        <v>8</v>
      </c>
      <c r="B12" s="2" t="s">
        <v>17</v>
      </c>
      <c r="C12" s="2">
        <v>518</v>
      </c>
      <c r="D12" s="61">
        <v>725.1</v>
      </c>
      <c r="E12" s="2">
        <v>23</v>
      </c>
      <c r="F12" s="280">
        <v>23.7</v>
      </c>
    </row>
    <row r="13" spans="1:7">
      <c r="A13" s="263">
        <v>9</v>
      </c>
      <c r="B13" s="2" t="s">
        <v>18</v>
      </c>
      <c r="C13" s="2">
        <v>43</v>
      </c>
      <c r="D13" s="61">
        <v>163.63999999999999</v>
      </c>
      <c r="E13" s="2">
        <v>10</v>
      </c>
      <c r="F13" s="280">
        <v>10.73</v>
      </c>
    </row>
    <row r="14" spans="1:7">
      <c r="A14" s="263">
        <v>10</v>
      </c>
      <c r="B14" s="2" t="s">
        <v>19</v>
      </c>
      <c r="C14" s="2">
        <v>18500</v>
      </c>
      <c r="D14" s="61">
        <v>67206.55</v>
      </c>
      <c r="E14" s="2">
        <v>4060</v>
      </c>
      <c r="F14" s="280">
        <v>11939.01</v>
      </c>
    </row>
    <row r="15" spans="1:7">
      <c r="A15" s="263">
        <v>11</v>
      </c>
      <c r="B15" s="2" t="s">
        <v>20</v>
      </c>
      <c r="C15" s="2">
        <v>0</v>
      </c>
      <c r="D15" s="61">
        <v>0</v>
      </c>
      <c r="E15" s="2">
        <v>0</v>
      </c>
      <c r="F15" s="280">
        <v>0</v>
      </c>
    </row>
    <row r="16" spans="1:7">
      <c r="A16" s="263">
        <v>12</v>
      </c>
      <c r="B16" s="2" t="s">
        <v>21</v>
      </c>
      <c r="C16" s="2">
        <v>128</v>
      </c>
      <c r="D16" s="61">
        <v>169.93</v>
      </c>
      <c r="E16" s="2">
        <v>9</v>
      </c>
      <c r="F16" s="280">
        <v>16.39</v>
      </c>
    </row>
    <row r="17" spans="1:6">
      <c r="A17" s="264" t="s">
        <v>22</v>
      </c>
      <c r="B17" s="3" t="s">
        <v>23</v>
      </c>
      <c r="C17" s="3">
        <v>22966</v>
      </c>
      <c r="D17" s="62">
        <v>82024.06</v>
      </c>
      <c r="E17" s="3">
        <v>4606</v>
      </c>
      <c r="F17" s="281">
        <v>13184.3</v>
      </c>
    </row>
    <row r="18" spans="1:6">
      <c r="A18" s="263">
        <v>1</v>
      </c>
      <c r="B18" s="2" t="s">
        <v>24</v>
      </c>
      <c r="C18" s="2">
        <v>0</v>
      </c>
      <c r="D18" s="61">
        <v>0</v>
      </c>
      <c r="E18" s="2">
        <v>0</v>
      </c>
      <c r="F18" s="280">
        <v>0</v>
      </c>
    </row>
    <row r="19" spans="1:6">
      <c r="A19" s="263">
        <v>2</v>
      </c>
      <c r="B19" s="2" t="s">
        <v>53</v>
      </c>
      <c r="C19" s="2">
        <v>0</v>
      </c>
      <c r="D19" s="61">
        <v>0</v>
      </c>
      <c r="E19" s="2">
        <v>0</v>
      </c>
      <c r="F19" s="280">
        <v>0</v>
      </c>
    </row>
    <row r="20" spans="1:6">
      <c r="A20" s="263">
        <v>3</v>
      </c>
      <c r="B20" s="2" t="s">
        <v>25</v>
      </c>
      <c r="C20" s="2">
        <v>836</v>
      </c>
      <c r="D20" s="61">
        <v>2915.37</v>
      </c>
      <c r="E20" s="2">
        <v>70</v>
      </c>
      <c r="F20" s="280">
        <v>308.73</v>
      </c>
    </row>
    <row r="21" spans="1:6">
      <c r="A21" s="263">
        <v>4</v>
      </c>
      <c r="B21" s="2" t="s">
        <v>26</v>
      </c>
      <c r="C21" s="2">
        <v>345</v>
      </c>
      <c r="D21" s="61">
        <v>1336.82</v>
      </c>
      <c r="E21" s="2">
        <v>154</v>
      </c>
      <c r="F21" s="280">
        <v>411.29</v>
      </c>
    </row>
    <row r="22" spans="1:6">
      <c r="A22" s="263">
        <v>5</v>
      </c>
      <c r="B22" s="2" t="s">
        <v>27</v>
      </c>
      <c r="C22" s="2">
        <v>217</v>
      </c>
      <c r="D22" s="61">
        <v>532.46</v>
      </c>
      <c r="E22" s="2">
        <v>6</v>
      </c>
      <c r="F22" s="280">
        <v>10.36</v>
      </c>
    </row>
    <row r="23" spans="1:6">
      <c r="A23" s="263">
        <v>6</v>
      </c>
      <c r="B23" s="2" t="s">
        <v>28</v>
      </c>
      <c r="C23" s="2">
        <v>0</v>
      </c>
      <c r="D23" s="61">
        <v>0</v>
      </c>
      <c r="E23" s="2">
        <v>0</v>
      </c>
      <c r="F23" s="280">
        <v>0</v>
      </c>
    </row>
    <row r="24" spans="1:6">
      <c r="A24" s="263">
        <v>7</v>
      </c>
      <c r="B24" s="2" t="s">
        <v>29</v>
      </c>
      <c r="C24" s="2">
        <v>7345</v>
      </c>
      <c r="D24" s="61">
        <v>2017.06</v>
      </c>
      <c r="E24" s="2">
        <v>377</v>
      </c>
      <c r="F24" s="280">
        <v>187.8</v>
      </c>
    </row>
    <row r="25" spans="1:6">
      <c r="A25" s="263">
        <v>8</v>
      </c>
      <c r="B25" s="2" t="s">
        <v>30</v>
      </c>
      <c r="C25" s="2">
        <v>0</v>
      </c>
      <c r="D25" s="61">
        <v>0</v>
      </c>
      <c r="E25" s="2">
        <v>0</v>
      </c>
      <c r="F25" s="280">
        <v>0</v>
      </c>
    </row>
    <row r="26" spans="1:6">
      <c r="A26" s="264" t="s">
        <v>31</v>
      </c>
      <c r="B26" s="3" t="s">
        <v>23</v>
      </c>
      <c r="C26" s="3">
        <v>8743</v>
      </c>
      <c r="D26" s="62">
        <v>6801.71</v>
      </c>
      <c r="E26" s="3">
        <v>607</v>
      </c>
      <c r="F26" s="281">
        <v>918.18</v>
      </c>
    </row>
    <row r="27" spans="1:6">
      <c r="A27" s="263">
        <v>1</v>
      </c>
      <c r="B27" s="2" t="s">
        <v>32</v>
      </c>
      <c r="C27" s="2">
        <v>0</v>
      </c>
      <c r="D27" s="61">
        <v>0</v>
      </c>
      <c r="E27" s="2">
        <v>0</v>
      </c>
      <c r="F27" s="280">
        <v>0</v>
      </c>
    </row>
    <row r="28" spans="1:6">
      <c r="A28" s="264" t="s">
        <v>33</v>
      </c>
      <c r="B28" s="3" t="s">
        <v>23</v>
      </c>
      <c r="C28" s="3">
        <v>0</v>
      </c>
      <c r="D28" s="62">
        <v>0</v>
      </c>
      <c r="E28" s="3">
        <v>0</v>
      </c>
      <c r="F28" s="281">
        <v>0</v>
      </c>
    </row>
    <row r="29" spans="1:6">
      <c r="A29" s="263">
        <v>1</v>
      </c>
      <c r="B29" s="2" t="s">
        <v>34</v>
      </c>
      <c r="C29" s="2">
        <v>2396</v>
      </c>
      <c r="D29" s="61">
        <v>5126.4399999999996</v>
      </c>
      <c r="E29" s="2">
        <v>64</v>
      </c>
      <c r="F29" s="280">
        <v>93.31</v>
      </c>
    </row>
    <row r="30" spans="1:6">
      <c r="A30" s="265" t="s">
        <v>35</v>
      </c>
      <c r="B30" s="266" t="s">
        <v>23</v>
      </c>
      <c r="C30" s="266">
        <v>34105</v>
      </c>
      <c r="D30" s="267">
        <v>93952.21</v>
      </c>
      <c r="E30" s="266">
        <v>5277</v>
      </c>
      <c r="F30" s="282">
        <v>14195.79</v>
      </c>
    </row>
  </sheetData>
  <mergeCells count="3">
    <mergeCell ref="A2:F2"/>
    <mergeCell ref="A3:F3"/>
    <mergeCell ref="A1:F1"/>
  </mergeCells>
  <printOptions gridLines="1"/>
  <pageMargins left="1.45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sqref="A1:K30"/>
    </sheetView>
  </sheetViews>
  <sheetFormatPr defaultRowHeight="15"/>
  <cols>
    <col min="1" max="1" width="7.28515625" customWidth="1"/>
    <col min="2" max="2" width="8.140625" customWidth="1"/>
    <col min="3" max="3" width="7.42578125" customWidth="1"/>
    <col min="4" max="4" width="7" customWidth="1"/>
    <col min="5" max="5" width="7.42578125" customWidth="1"/>
    <col min="6" max="6" width="8.140625" customWidth="1"/>
    <col min="7" max="7" width="10" customWidth="1"/>
    <col min="8" max="8" width="10.5703125" style="54" customWidth="1"/>
    <col min="9" max="9" width="12.140625" customWidth="1"/>
    <col min="10" max="10" width="11.140625" customWidth="1"/>
  </cols>
  <sheetData>
    <row r="1" spans="1:11" ht="21">
      <c r="A1" s="426">
        <v>49</v>
      </c>
      <c r="B1" s="427"/>
      <c r="C1" s="427"/>
      <c r="D1" s="427"/>
      <c r="E1" s="427"/>
      <c r="F1" s="427"/>
      <c r="G1" s="427"/>
      <c r="H1" s="427"/>
      <c r="I1" s="427"/>
      <c r="J1" s="427"/>
      <c r="K1" s="428"/>
    </row>
    <row r="2" spans="1:11" ht="57" customHeight="1">
      <c r="A2" s="442" t="s">
        <v>71</v>
      </c>
      <c r="B2" s="533"/>
      <c r="C2" s="533"/>
      <c r="D2" s="533"/>
      <c r="E2" s="533"/>
      <c r="F2" s="533"/>
      <c r="G2" s="533"/>
      <c r="H2" s="533"/>
      <c r="I2" s="533"/>
      <c r="J2" s="533"/>
      <c r="K2" s="534"/>
    </row>
    <row r="3" spans="1:11" ht="28.5" customHeight="1">
      <c r="A3" s="442" t="s">
        <v>52</v>
      </c>
      <c r="B3" s="533"/>
      <c r="C3" s="533"/>
      <c r="D3" s="533"/>
      <c r="E3" s="533"/>
      <c r="F3" s="533"/>
      <c r="G3" s="533"/>
      <c r="H3" s="533"/>
      <c r="I3" s="533"/>
      <c r="J3" s="533"/>
      <c r="K3" s="534"/>
    </row>
    <row r="4" spans="1:11" ht="75" customHeight="1">
      <c r="A4" s="262" t="s">
        <v>0</v>
      </c>
      <c r="B4" s="1" t="s">
        <v>1</v>
      </c>
      <c r="C4" s="1" t="s">
        <v>72</v>
      </c>
      <c r="D4" s="1" t="s">
        <v>73</v>
      </c>
      <c r="E4" s="1" t="s">
        <v>74</v>
      </c>
      <c r="F4" s="1" t="s">
        <v>75</v>
      </c>
      <c r="G4" s="1" t="s">
        <v>76</v>
      </c>
      <c r="H4" s="51" t="s">
        <v>77</v>
      </c>
      <c r="I4" s="1" t="s">
        <v>78</v>
      </c>
      <c r="J4" s="1" t="s">
        <v>79</v>
      </c>
      <c r="K4" s="283" t="s">
        <v>80</v>
      </c>
    </row>
    <row r="5" spans="1:11">
      <c r="A5" s="263">
        <v>1</v>
      </c>
      <c r="B5" s="2" t="s">
        <v>10</v>
      </c>
      <c r="C5" s="2">
        <v>548</v>
      </c>
      <c r="D5" s="2">
        <v>466</v>
      </c>
      <c r="E5" s="2">
        <v>596</v>
      </c>
      <c r="F5" s="2">
        <v>418</v>
      </c>
      <c r="G5" s="2">
        <v>1014</v>
      </c>
      <c r="H5" s="61">
        <v>11.86</v>
      </c>
      <c r="I5" s="2">
        <v>642</v>
      </c>
      <c r="J5" s="2">
        <v>620</v>
      </c>
      <c r="K5" s="284">
        <v>906</v>
      </c>
    </row>
    <row r="6" spans="1:11">
      <c r="A6" s="263">
        <v>2</v>
      </c>
      <c r="B6" s="2" t="s">
        <v>11</v>
      </c>
      <c r="C6" s="2">
        <v>0</v>
      </c>
      <c r="D6" s="2">
        <v>2738</v>
      </c>
      <c r="E6" s="2">
        <v>976</v>
      </c>
      <c r="F6" s="2">
        <v>1762</v>
      </c>
      <c r="G6" s="2">
        <v>1762</v>
      </c>
      <c r="H6" s="61">
        <v>0</v>
      </c>
      <c r="I6" s="2">
        <v>687</v>
      </c>
      <c r="J6" s="2">
        <v>653</v>
      </c>
      <c r="K6" s="284">
        <v>2568</v>
      </c>
    </row>
    <row r="7" spans="1:11">
      <c r="A7" s="263">
        <v>3</v>
      </c>
      <c r="B7" s="2" t="s">
        <v>12</v>
      </c>
      <c r="C7" s="2">
        <v>340</v>
      </c>
      <c r="D7" s="2">
        <v>198</v>
      </c>
      <c r="E7" s="2">
        <v>331</v>
      </c>
      <c r="F7" s="2">
        <v>207</v>
      </c>
      <c r="G7" s="2">
        <v>538</v>
      </c>
      <c r="H7" s="61">
        <v>32.270000000000003</v>
      </c>
      <c r="I7" s="2">
        <v>504</v>
      </c>
      <c r="J7" s="2">
        <v>387</v>
      </c>
      <c r="K7" s="284">
        <v>191</v>
      </c>
    </row>
    <row r="8" spans="1:11">
      <c r="A8" s="263">
        <v>4</v>
      </c>
      <c r="B8" s="2" t="s">
        <v>13</v>
      </c>
      <c r="C8" s="2">
        <v>3286</v>
      </c>
      <c r="D8" s="2">
        <v>7291</v>
      </c>
      <c r="E8" s="2">
        <v>3541</v>
      </c>
      <c r="F8" s="2">
        <v>7036</v>
      </c>
      <c r="G8" s="2">
        <v>425</v>
      </c>
      <c r="H8" s="61">
        <v>55.4</v>
      </c>
      <c r="I8" s="2">
        <v>7788</v>
      </c>
      <c r="J8" s="2">
        <v>5155</v>
      </c>
      <c r="K8" s="284">
        <v>6958</v>
      </c>
    </row>
    <row r="9" spans="1:11">
      <c r="A9" s="263">
        <v>5</v>
      </c>
      <c r="B9" s="2" t="s">
        <v>14</v>
      </c>
      <c r="C9" s="2">
        <v>8994</v>
      </c>
      <c r="D9" s="2">
        <v>0</v>
      </c>
      <c r="E9" s="2">
        <v>4341</v>
      </c>
      <c r="F9" s="2">
        <v>4653</v>
      </c>
      <c r="G9" s="2">
        <v>361</v>
      </c>
      <c r="H9" s="61">
        <v>290.18</v>
      </c>
      <c r="I9" s="2">
        <v>2248</v>
      </c>
      <c r="J9" s="2">
        <v>0</v>
      </c>
      <c r="K9" s="284">
        <v>1284</v>
      </c>
    </row>
    <row r="10" spans="1:11">
      <c r="A10" s="263">
        <v>6</v>
      </c>
      <c r="B10" s="2" t="s">
        <v>15</v>
      </c>
      <c r="C10" s="2">
        <v>0</v>
      </c>
      <c r="D10" s="2">
        <v>1928</v>
      </c>
      <c r="E10" s="2">
        <v>1071</v>
      </c>
      <c r="F10" s="2">
        <v>857</v>
      </c>
      <c r="G10" s="2">
        <v>36</v>
      </c>
      <c r="H10" s="61">
        <v>32.81</v>
      </c>
      <c r="I10" s="2">
        <v>1649</v>
      </c>
      <c r="J10" s="2">
        <v>1649</v>
      </c>
      <c r="K10" s="284">
        <v>402</v>
      </c>
    </row>
    <row r="11" spans="1:11">
      <c r="A11" s="263">
        <v>7</v>
      </c>
      <c r="B11" s="2" t="s">
        <v>16</v>
      </c>
      <c r="C11" s="2">
        <v>275</v>
      </c>
      <c r="D11" s="2">
        <v>73</v>
      </c>
      <c r="E11" s="2">
        <v>188</v>
      </c>
      <c r="F11" s="2">
        <v>160</v>
      </c>
      <c r="G11" s="2">
        <v>25</v>
      </c>
      <c r="H11" s="61">
        <v>5.01</v>
      </c>
      <c r="I11" s="2">
        <v>289</v>
      </c>
      <c r="J11" s="2">
        <v>241</v>
      </c>
      <c r="K11" s="284">
        <v>331</v>
      </c>
    </row>
    <row r="12" spans="1:11">
      <c r="A12" s="263">
        <v>8</v>
      </c>
      <c r="B12" s="2" t="s">
        <v>17</v>
      </c>
      <c r="C12" s="2">
        <v>231</v>
      </c>
      <c r="D12" s="2">
        <v>74</v>
      </c>
      <c r="E12" s="2">
        <v>161</v>
      </c>
      <c r="F12" s="2">
        <v>144</v>
      </c>
      <c r="G12" s="2">
        <v>261</v>
      </c>
      <c r="H12" s="61">
        <v>41480</v>
      </c>
      <c r="I12" s="2">
        <v>0</v>
      </c>
      <c r="J12" s="2">
        <v>0</v>
      </c>
      <c r="K12" s="284">
        <v>0</v>
      </c>
    </row>
    <row r="13" spans="1:11">
      <c r="A13" s="263">
        <v>9</v>
      </c>
      <c r="B13" s="2" t="s">
        <v>18</v>
      </c>
      <c r="C13" s="2">
        <v>0</v>
      </c>
      <c r="D13" s="2">
        <v>30</v>
      </c>
      <c r="E13" s="2">
        <v>14</v>
      </c>
      <c r="F13" s="2">
        <v>16</v>
      </c>
      <c r="G13" s="2">
        <v>0</v>
      </c>
      <c r="H13" s="61">
        <v>7.22</v>
      </c>
      <c r="I13" s="2">
        <v>30</v>
      </c>
      <c r="J13" s="2">
        <v>30</v>
      </c>
      <c r="K13" s="284">
        <v>5</v>
      </c>
    </row>
    <row r="14" spans="1:11">
      <c r="A14" s="263">
        <v>10</v>
      </c>
      <c r="B14" s="2" t="s">
        <v>19</v>
      </c>
      <c r="C14" s="2">
        <v>154858</v>
      </c>
      <c r="D14" s="2">
        <v>120761</v>
      </c>
      <c r="E14" s="2">
        <v>123545</v>
      </c>
      <c r="F14" s="2">
        <v>152074</v>
      </c>
      <c r="G14" s="2">
        <v>15416</v>
      </c>
      <c r="H14" s="61">
        <v>14469.25</v>
      </c>
      <c r="I14" s="2">
        <v>287614</v>
      </c>
      <c r="J14" s="2">
        <v>232526</v>
      </c>
      <c r="K14" s="284">
        <v>86378</v>
      </c>
    </row>
    <row r="15" spans="1:11">
      <c r="A15" s="263">
        <v>11</v>
      </c>
      <c r="B15" s="2" t="s">
        <v>20</v>
      </c>
      <c r="C15" s="2">
        <v>0</v>
      </c>
      <c r="D15" s="2">
        <v>0</v>
      </c>
      <c r="E15" s="2">
        <v>0</v>
      </c>
      <c r="F15" s="2">
        <v>0</v>
      </c>
      <c r="G15" s="2">
        <v>410</v>
      </c>
      <c r="H15" s="61">
        <v>6.38</v>
      </c>
      <c r="I15" s="2">
        <v>150</v>
      </c>
      <c r="J15" s="2">
        <v>150</v>
      </c>
      <c r="K15" s="284">
        <v>0</v>
      </c>
    </row>
    <row r="16" spans="1:11">
      <c r="A16" s="263">
        <v>12</v>
      </c>
      <c r="B16" s="2" t="s">
        <v>21</v>
      </c>
      <c r="C16" s="2">
        <v>0</v>
      </c>
      <c r="D16" s="2">
        <v>424</v>
      </c>
      <c r="E16" s="2">
        <v>168</v>
      </c>
      <c r="F16" s="2">
        <v>256</v>
      </c>
      <c r="G16" s="2">
        <v>122</v>
      </c>
      <c r="H16" s="61">
        <v>302</v>
      </c>
      <c r="I16" s="2">
        <v>184</v>
      </c>
      <c r="J16" s="2">
        <v>106</v>
      </c>
      <c r="K16" s="284">
        <v>341</v>
      </c>
    </row>
    <row r="17" spans="1:11">
      <c r="A17" s="264" t="s">
        <v>22</v>
      </c>
      <c r="B17" s="3" t="s">
        <v>23</v>
      </c>
      <c r="C17" s="3">
        <f>SUM(C5:C16)</f>
        <v>168532</v>
      </c>
      <c r="D17" s="3">
        <f t="shared" ref="D17:K17" si="0">SUM(D5:D16)</f>
        <v>133983</v>
      </c>
      <c r="E17" s="3">
        <f t="shared" si="0"/>
        <v>134932</v>
      </c>
      <c r="F17" s="3">
        <f t="shared" si="0"/>
        <v>167583</v>
      </c>
      <c r="G17" s="3">
        <f t="shared" si="0"/>
        <v>20370</v>
      </c>
      <c r="H17" s="62">
        <f t="shared" si="0"/>
        <v>56692.38</v>
      </c>
      <c r="I17" s="3">
        <f t="shared" si="0"/>
        <v>301785</v>
      </c>
      <c r="J17" s="3">
        <f t="shared" si="0"/>
        <v>241517</v>
      </c>
      <c r="K17" s="285">
        <f t="shared" si="0"/>
        <v>99364</v>
      </c>
    </row>
    <row r="18" spans="1:11">
      <c r="A18" s="263">
        <v>1</v>
      </c>
      <c r="B18" s="2" t="s">
        <v>24</v>
      </c>
      <c r="C18" s="2">
        <v>0</v>
      </c>
      <c r="D18" s="2">
        <v>652</v>
      </c>
      <c r="E18" s="2">
        <v>0</v>
      </c>
      <c r="F18" s="2">
        <v>652</v>
      </c>
      <c r="G18" s="2">
        <v>263</v>
      </c>
      <c r="H18" s="61">
        <v>0</v>
      </c>
      <c r="I18" s="2">
        <v>1213</v>
      </c>
      <c r="J18" s="2">
        <v>1213</v>
      </c>
      <c r="K18" s="284">
        <v>59</v>
      </c>
    </row>
    <row r="19" spans="1:11">
      <c r="A19" s="263">
        <v>2</v>
      </c>
      <c r="B19" s="2" t="s">
        <v>53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61">
        <v>0</v>
      </c>
      <c r="I19" s="2">
        <v>0</v>
      </c>
      <c r="J19" s="2">
        <v>0</v>
      </c>
      <c r="K19" s="284">
        <v>0</v>
      </c>
    </row>
    <row r="20" spans="1:11">
      <c r="A20" s="263">
        <v>3</v>
      </c>
      <c r="B20" s="2" t="s">
        <v>25</v>
      </c>
      <c r="C20" s="2">
        <v>0</v>
      </c>
      <c r="D20" s="2">
        <v>1885</v>
      </c>
      <c r="E20" s="2">
        <v>679</v>
      </c>
      <c r="F20" s="2">
        <v>1206</v>
      </c>
      <c r="G20" s="2">
        <v>311</v>
      </c>
      <c r="H20" s="61">
        <v>155.83000000000001</v>
      </c>
      <c r="I20" s="2">
        <v>1885</v>
      </c>
      <c r="J20" s="2">
        <v>543</v>
      </c>
      <c r="K20" s="284">
        <v>846</v>
      </c>
    </row>
    <row r="21" spans="1:11">
      <c r="A21" s="263">
        <v>4</v>
      </c>
      <c r="B21" s="2" t="s">
        <v>26</v>
      </c>
      <c r="C21" s="2">
        <v>8</v>
      </c>
      <c r="D21" s="2">
        <v>226</v>
      </c>
      <c r="E21" s="2">
        <v>164</v>
      </c>
      <c r="F21" s="2">
        <v>70</v>
      </c>
      <c r="G21" s="2">
        <v>96</v>
      </c>
      <c r="H21" s="61">
        <v>19.899999999999999</v>
      </c>
      <c r="I21" s="2">
        <v>234</v>
      </c>
      <c r="J21" s="2">
        <v>234</v>
      </c>
      <c r="K21" s="284">
        <v>157</v>
      </c>
    </row>
    <row r="22" spans="1:11">
      <c r="A22" s="263">
        <v>5</v>
      </c>
      <c r="B22" s="2" t="s">
        <v>27</v>
      </c>
      <c r="C22" s="2">
        <v>0</v>
      </c>
      <c r="D22" s="2">
        <v>610</v>
      </c>
      <c r="E22" s="2">
        <v>261</v>
      </c>
      <c r="F22" s="2">
        <v>349</v>
      </c>
      <c r="G22" s="2">
        <v>167</v>
      </c>
      <c r="H22" s="61">
        <v>9.19</v>
      </c>
      <c r="I22" s="2">
        <v>610</v>
      </c>
      <c r="J22" s="2">
        <v>559</v>
      </c>
      <c r="K22" s="284">
        <v>348</v>
      </c>
    </row>
    <row r="23" spans="1:11">
      <c r="A23" s="263">
        <v>6</v>
      </c>
      <c r="B23" s="2" t="s">
        <v>28</v>
      </c>
      <c r="C23" s="2">
        <v>0</v>
      </c>
      <c r="D23" s="2">
        <v>1</v>
      </c>
      <c r="E23" s="2">
        <v>0</v>
      </c>
      <c r="F23" s="2">
        <v>1</v>
      </c>
      <c r="G23" s="2">
        <v>0</v>
      </c>
      <c r="H23" s="61">
        <v>0</v>
      </c>
      <c r="I23" s="2">
        <v>1</v>
      </c>
      <c r="J23" s="2">
        <v>1</v>
      </c>
      <c r="K23" s="284">
        <v>1</v>
      </c>
    </row>
    <row r="24" spans="1:11">
      <c r="A24" s="263">
        <v>7</v>
      </c>
      <c r="B24" s="2" t="s">
        <v>29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61">
        <v>0</v>
      </c>
      <c r="I24" s="2">
        <v>0</v>
      </c>
      <c r="J24" s="2">
        <v>0</v>
      </c>
      <c r="K24" s="284">
        <v>0</v>
      </c>
    </row>
    <row r="25" spans="1:11">
      <c r="A25" s="263">
        <v>8</v>
      </c>
      <c r="B25" s="2" t="s">
        <v>30</v>
      </c>
      <c r="C25" s="2">
        <v>45</v>
      </c>
      <c r="D25" s="2">
        <v>0</v>
      </c>
      <c r="E25" s="2">
        <v>37</v>
      </c>
      <c r="F25" s="2">
        <v>8</v>
      </c>
      <c r="G25" s="2">
        <v>30</v>
      </c>
      <c r="H25" s="61">
        <v>0.1</v>
      </c>
      <c r="I25" s="2">
        <v>45</v>
      </c>
      <c r="J25" s="2">
        <v>10</v>
      </c>
      <c r="K25" s="284">
        <v>5</v>
      </c>
    </row>
    <row r="26" spans="1:11">
      <c r="A26" s="264" t="s">
        <v>31</v>
      </c>
      <c r="B26" s="3" t="s">
        <v>23</v>
      </c>
      <c r="C26" s="3">
        <f>SUM(C18:C25)</f>
        <v>53</v>
      </c>
      <c r="D26" s="3">
        <f t="shared" ref="D26:K26" si="1">SUM(D18:D25)</f>
        <v>3374</v>
      </c>
      <c r="E26" s="3">
        <f t="shared" si="1"/>
        <v>1141</v>
      </c>
      <c r="F26" s="3">
        <f t="shared" si="1"/>
        <v>2286</v>
      </c>
      <c r="G26" s="3">
        <f t="shared" si="1"/>
        <v>867</v>
      </c>
      <c r="H26" s="62">
        <f t="shared" si="1"/>
        <v>185.02</v>
      </c>
      <c r="I26" s="3">
        <f t="shared" si="1"/>
        <v>3988</v>
      </c>
      <c r="J26" s="3">
        <f t="shared" si="1"/>
        <v>2560</v>
      </c>
      <c r="K26" s="285">
        <f t="shared" si="1"/>
        <v>1416</v>
      </c>
    </row>
    <row r="27" spans="1:11">
      <c r="A27" s="263">
        <v>1</v>
      </c>
      <c r="B27" s="2" t="s">
        <v>32</v>
      </c>
      <c r="C27" s="2">
        <v>24847</v>
      </c>
      <c r="D27" s="2">
        <v>0</v>
      </c>
      <c r="E27" s="2">
        <v>10749</v>
      </c>
      <c r="F27" s="2">
        <v>14098</v>
      </c>
      <c r="G27" s="2">
        <v>2811</v>
      </c>
      <c r="H27" s="61">
        <v>1624.35</v>
      </c>
      <c r="I27" s="2">
        <v>13877</v>
      </c>
      <c r="J27" s="2">
        <v>13877</v>
      </c>
      <c r="K27" s="284">
        <v>13852</v>
      </c>
    </row>
    <row r="28" spans="1:11">
      <c r="A28" s="264" t="s">
        <v>33</v>
      </c>
      <c r="B28" s="3" t="s">
        <v>23</v>
      </c>
      <c r="C28" s="3">
        <f>C27</f>
        <v>24847</v>
      </c>
      <c r="D28" s="3">
        <f t="shared" ref="D28:K28" si="2">D27</f>
        <v>0</v>
      </c>
      <c r="E28" s="3">
        <f t="shared" si="2"/>
        <v>10749</v>
      </c>
      <c r="F28" s="3">
        <f t="shared" si="2"/>
        <v>14098</v>
      </c>
      <c r="G28" s="3">
        <f t="shared" si="2"/>
        <v>2811</v>
      </c>
      <c r="H28" s="62">
        <f t="shared" si="2"/>
        <v>1624.35</v>
      </c>
      <c r="I28" s="3">
        <f t="shared" si="2"/>
        <v>13877</v>
      </c>
      <c r="J28" s="3">
        <f t="shared" si="2"/>
        <v>13877</v>
      </c>
      <c r="K28" s="285">
        <f t="shared" si="2"/>
        <v>13852</v>
      </c>
    </row>
    <row r="29" spans="1:11">
      <c r="A29" s="263">
        <v>1</v>
      </c>
      <c r="B29" s="2" t="s">
        <v>34</v>
      </c>
      <c r="C29" s="2">
        <v>4856</v>
      </c>
      <c r="D29" s="2">
        <v>16443</v>
      </c>
      <c r="E29" s="2">
        <v>11497</v>
      </c>
      <c r="F29" s="2">
        <v>9802</v>
      </c>
      <c r="G29" s="2">
        <v>4901</v>
      </c>
      <c r="H29" s="61">
        <v>715.94</v>
      </c>
      <c r="I29" s="2">
        <v>9289</v>
      </c>
      <c r="J29" s="2">
        <v>9289</v>
      </c>
      <c r="K29" s="284">
        <v>9289</v>
      </c>
    </row>
    <row r="30" spans="1:11">
      <c r="A30" s="265" t="s">
        <v>35</v>
      </c>
      <c r="B30" s="266" t="s">
        <v>23</v>
      </c>
      <c r="C30" s="266">
        <f>C17+C26+C28+C29</f>
        <v>198288</v>
      </c>
      <c r="D30" s="266">
        <f t="shared" ref="D30:K30" si="3">D17+D26+D28+D29</f>
        <v>153800</v>
      </c>
      <c r="E30" s="266">
        <f t="shared" si="3"/>
        <v>158319</v>
      </c>
      <c r="F30" s="266">
        <f t="shared" si="3"/>
        <v>193769</v>
      </c>
      <c r="G30" s="266">
        <f t="shared" si="3"/>
        <v>28949</v>
      </c>
      <c r="H30" s="267">
        <f t="shared" si="3"/>
        <v>59217.689999999995</v>
      </c>
      <c r="I30" s="266">
        <f t="shared" si="3"/>
        <v>328939</v>
      </c>
      <c r="J30" s="266">
        <f t="shared" si="3"/>
        <v>267243</v>
      </c>
      <c r="K30" s="286">
        <f t="shared" si="3"/>
        <v>123921</v>
      </c>
    </row>
  </sheetData>
  <mergeCells count="3">
    <mergeCell ref="A2:K2"/>
    <mergeCell ref="A3:K3"/>
    <mergeCell ref="A1:K1"/>
  </mergeCells>
  <printOptions gridLines="1"/>
  <pageMargins left="0.63" right="0.25" top="0.75" bottom="0.75" header="0.3" footer="0.3"/>
  <pageSetup paperSize="9" scale="9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sqref="A1:J1"/>
    </sheetView>
  </sheetViews>
  <sheetFormatPr defaultRowHeight="15"/>
  <cols>
    <col min="1" max="1" width="6.28515625" customWidth="1"/>
    <col min="2" max="2" width="7.140625" customWidth="1"/>
    <col min="3" max="3" width="10.28515625" customWidth="1"/>
    <col min="4" max="4" width="11.140625" customWidth="1"/>
    <col min="5" max="5" width="10.5703125" customWidth="1"/>
    <col min="6" max="6" width="11.140625" customWidth="1"/>
    <col min="7" max="7" width="9.85546875" customWidth="1"/>
    <col min="8" max="8" width="10" customWidth="1"/>
    <col min="9" max="9" width="10.140625" customWidth="1"/>
    <col min="10" max="10" width="10.28515625" customWidth="1"/>
  </cols>
  <sheetData>
    <row r="1" spans="1:10" ht="28.5" customHeight="1">
      <c r="A1" s="562">
        <v>50</v>
      </c>
      <c r="B1" s="563"/>
      <c r="C1" s="563"/>
      <c r="D1" s="563"/>
      <c r="E1" s="563"/>
      <c r="F1" s="563"/>
      <c r="G1" s="563"/>
      <c r="H1" s="563"/>
      <c r="I1" s="563"/>
      <c r="J1" s="564"/>
    </row>
    <row r="2" spans="1:10" ht="51.75" customHeight="1">
      <c r="A2" s="442" t="s">
        <v>81</v>
      </c>
      <c r="B2" s="443"/>
      <c r="C2" s="443"/>
      <c r="D2" s="443"/>
      <c r="E2" s="443"/>
      <c r="F2" s="443"/>
      <c r="G2" s="443"/>
      <c r="H2" s="443"/>
      <c r="I2" s="443"/>
      <c r="J2" s="444"/>
    </row>
    <row r="3" spans="1:10" ht="28.5" customHeight="1">
      <c r="A3" s="420" t="s">
        <v>52</v>
      </c>
      <c r="B3" s="448"/>
      <c r="C3" s="448"/>
      <c r="D3" s="448"/>
      <c r="E3" s="448"/>
      <c r="F3" s="448"/>
      <c r="G3" s="448"/>
      <c r="H3" s="448"/>
      <c r="I3" s="448"/>
      <c r="J3" s="449"/>
    </row>
    <row r="4" spans="1:10" ht="60">
      <c r="A4" s="262" t="s">
        <v>0</v>
      </c>
      <c r="B4" s="1" t="s">
        <v>1</v>
      </c>
      <c r="C4" s="1" t="s">
        <v>82</v>
      </c>
      <c r="D4" s="1" t="s">
        <v>584</v>
      </c>
      <c r="E4" s="1" t="s">
        <v>585</v>
      </c>
      <c r="F4" s="1" t="s">
        <v>83</v>
      </c>
      <c r="G4" s="1" t="s">
        <v>586</v>
      </c>
      <c r="H4" s="1" t="s">
        <v>587</v>
      </c>
      <c r="I4" s="1" t="s">
        <v>84</v>
      </c>
      <c r="J4" s="110" t="s">
        <v>588</v>
      </c>
    </row>
    <row r="5" spans="1:10">
      <c r="A5" s="263">
        <v>1</v>
      </c>
      <c r="B5" s="2" t="s">
        <v>10</v>
      </c>
      <c r="C5" s="2">
        <v>974</v>
      </c>
      <c r="D5" s="2">
        <v>974</v>
      </c>
      <c r="E5" s="2">
        <v>943</v>
      </c>
      <c r="F5" s="2">
        <v>1905</v>
      </c>
      <c r="G5" s="2">
        <v>1905</v>
      </c>
      <c r="H5" s="2">
        <v>1772</v>
      </c>
      <c r="I5" s="10">
        <v>524</v>
      </c>
      <c r="J5" s="12">
        <f>C5+F5+I5</f>
        <v>3403</v>
      </c>
    </row>
    <row r="6" spans="1:10">
      <c r="A6" s="263">
        <v>2</v>
      </c>
      <c r="B6" s="2" t="s">
        <v>11</v>
      </c>
      <c r="C6" s="2">
        <v>1452</v>
      </c>
      <c r="D6" s="2">
        <v>1452</v>
      </c>
      <c r="E6" s="2">
        <v>0</v>
      </c>
      <c r="F6" s="2">
        <v>2265</v>
      </c>
      <c r="G6" s="2">
        <v>2265</v>
      </c>
      <c r="H6" s="2">
        <v>0</v>
      </c>
      <c r="I6" s="10">
        <v>155</v>
      </c>
      <c r="J6" s="12">
        <f t="shared" ref="J6:J30" si="0">C6+F6+I6</f>
        <v>3872</v>
      </c>
    </row>
    <row r="7" spans="1:10">
      <c r="A7" s="263">
        <v>3</v>
      </c>
      <c r="B7" s="2" t="s">
        <v>12</v>
      </c>
      <c r="C7" s="2">
        <v>283</v>
      </c>
      <c r="D7" s="2">
        <v>283</v>
      </c>
      <c r="E7" s="2">
        <v>204</v>
      </c>
      <c r="F7" s="2">
        <v>607</v>
      </c>
      <c r="G7" s="2">
        <v>607</v>
      </c>
      <c r="H7" s="2">
        <v>558</v>
      </c>
      <c r="I7" s="10">
        <v>27</v>
      </c>
      <c r="J7" s="12">
        <f t="shared" si="0"/>
        <v>917</v>
      </c>
    </row>
    <row r="8" spans="1:10">
      <c r="A8" s="263">
        <v>4</v>
      </c>
      <c r="B8" s="2" t="s">
        <v>13</v>
      </c>
      <c r="C8" s="2">
        <v>2041</v>
      </c>
      <c r="D8" s="2">
        <v>41037</v>
      </c>
      <c r="E8" s="2">
        <v>1439</v>
      </c>
      <c r="F8" s="2">
        <v>9279</v>
      </c>
      <c r="G8" s="2">
        <v>41704</v>
      </c>
      <c r="H8" s="2">
        <v>3074</v>
      </c>
      <c r="I8" s="10">
        <v>1698</v>
      </c>
      <c r="J8" s="12">
        <f t="shared" si="0"/>
        <v>13018</v>
      </c>
    </row>
    <row r="9" spans="1:10">
      <c r="A9" s="263">
        <v>5</v>
      </c>
      <c r="B9" s="2" t="s">
        <v>14</v>
      </c>
      <c r="C9" s="2">
        <v>795</v>
      </c>
      <c r="D9" s="2">
        <v>795</v>
      </c>
      <c r="E9" s="2">
        <v>0</v>
      </c>
      <c r="F9" s="2">
        <v>2228</v>
      </c>
      <c r="G9" s="2">
        <v>2228</v>
      </c>
      <c r="H9" s="2">
        <v>0</v>
      </c>
      <c r="I9" s="10">
        <v>670</v>
      </c>
      <c r="J9" s="12">
        <f t="shared" si="0"/>
        <v>3693</v>
      </c>
    </row>
    <row r="10" spans="1:10">
      <c r="A10" s="263">
        <v>6</v>
      </c>
      <c r="B10" s="2" t="s">
        <v>15</v>
      </c>
      <c r="C10" s="2">
        <v>108</v>
      </c>
      <c r="D10" s="2">
        <v>108</v>
      </c>
      <c r="E10" s="2">
        <v>102</v>
      </c>
      <c r="F10" s="2">
        <v>251</v>
      </c>
      <c r="G10" s="2">
        <v>251</v>
      </c>
      <c r="H10" s="2">
        <v>230</v>
      </c>
      <c r="I10" s="10">
        <v>82</v>
      </c>
      <c r="J10" s="12">
        <f t="shared" si="0"/>
        <v>441</v>
      </c>
    </row>
    <row r="11" spans="1:10">
      <c r="A11" s="263">
        <v>7</v>
      </c>
      <c r="B11" s="2" t="s">
        <v>16</v>
      </c>
      <c r="C11" s="2">
        <v>60</v>
      </c>
      <c r="D11" s="2">
        <v>1998</v>
      </c>
      <c r="E11" s="2">
        <v>55</v>
      </c>
      <c r="F11" s="2">
        <v>85</v>
      </c>
      <c r="G11" s="2">
        <v>2019</v>
      </c>
      <c r="H11" s="2">
        <v>79</v>
      </c>
      <c r="I11" s="10">
        <v>9</v>
      </c>
      <c r="J11" s="12">
        <f t="shared" si="0"/>
        <v>154</v>
      </c>
    </row>
    <row r="12" spans="1:10">
      <c r="A12" s="263">
        <v>8</v>
      </c>
      <c r="B12" s="2" t="s">
        <v>17</v>
      </c>
      <c r="C12" s="2">
        <v>226</v>
      </c>
      <c r="D12" s="2">
        <v>249</v>
      </c>
      <c r="E12" s="2">
        <v>211</v>
      </c>
      <c r="F12" s="2">
        <v>130</v>
      </c>
      <c r="G12" s="2">
        <v>157</v>
      </c>
      <c r="H12" s="2">
        <v>152</v>
      </c>
      <c r="I12" s="10">
        <v>183</v>
      </c>
      <c r="J12" s="12">
        <f t="shared" si="0"/>
        <v>539</v>
      </c>
    </row>
    <row r="13" spans="1:10">
      <c r="A13" s="263">
        <v>9</v>
      </c>
      <c r="B13" s="2" t="s">
        <v>18</v>
      </c>
      <c r="C13" s="2">
        <v>138</v>
      </c>
      <c r="D13" s="2">
        <v>138</v>
      </c>
      <c r="E13" s="2">
        <v>5</v>
      </c>
      <c r="F13" s="2">
        <v>535</v>
      </c>
      <c r="G13" s="2">
        <v>535</v>
      </c>
      <c r="H13" s="2">
        <v>11</v>
      </c>
      <c r="I13" s="10">
        <v>607</v>
      </c>
      <c r="J13" s="12">
        <f t="shared" si="0"/>
        <v>1280</v>
      </c>
    </row>
    <row r="14" spans="1:10">
      <c r="A14" s="263">
        <v>10</v>
      </c>
      <c r="B14" s="2" t="s">
        <v>19</v>
      </c>
      <c r="C14" s="2">
        <v>27966</v>
      </c>
      <c r="D14" s="2">
        <v>485951</v>
      </c>
      <c r="E14" s="2">
        <v>22926</v>
      </c>
      <c r="F14" s="2">
        <v>53174</v>
      </c>
      <c r="G14" s="2">
        <v>676598</v>
      </c>
      <c r="H14" s="2">
        <v>41761</v>
      </c>
      <c r="I14" s="10">
        <v>6639</v>
      </c>
      <c r="J14" s="12">
        <f t="shared" si="0"/>
        <v>87779</v>
      </c>
    </row>
    <row r="15" spans="1:10">
      <c r="A15" s="263">
        <v>11</v>
      </c>
      <c r="B15" s="2" t="s">
        <v>20</v>
      </c>
      <c r="C15" s="2">
        <v>635</v>
      </c>
      <c r="D15" s="2">
        <v>635</v>
      </c>
      <c r="E15" s="2">
        <v>0</v>
      </c>
      <c r="F15" s="2">
        <v>755</v>
      </c>
      <c r="G15" s="2">
        <v>755</v>
      </c>
      <c r="H15" s="2">
        <v>0</v>
      </c>
      <c r="I15" s="10">
        <v>233</v>
      </c>
      <c r="J15" s="12">
        <f t="shared" si="0"/>
        <v>1623</v>
      </c>
    </row>
    <row r="16" spans="1:10">
      <c r="A16" s="263">
        <v>12</v>
      </c>
      <c r="B16" s="2" t="s">
        <v>21</v>
      </c>
      <c r="C16" s="2">
        <v>142</v>
      </c>
      <c r="D16" s="2">
        <v>2805</v>
      </c>
      <c r="E16" s="2">
        <v>142</v>
      </c>
      <c r="F16" s="2">
        <v>199</v>
      </c>
      <c r="G16" s="2">
        <v>3312</v>
      </c>
      <c r="H16" s="2">
        <v>199</v>
      </c>
      <c r="I16" s="10">
        <v>17</v>
      </c>
      <c r="J16" s="12">
        <f t="shared" si="0"/>
        <v>358</v>
      </c>
    </row>
    <row r="17" spans="1:10" ht="18" customHeight="1">
      <c r="A17" s="264" t="s">
        <v>22</v>
      </c>
      <c r="B17" s="3" t="s">
        <v>23</v>
      </c>
      <c r="C17" s="3">
        <f>SUM(C5:C16)</f>
        <v>34820</v>
      </c>
      <c r="D17" s="3">
        <f t="shared" ref="D17:I17" si="1">SUM(D5:D16)</f>
        <v>536425</v>
      </c>
      <c r="E17" s="3">
        <f t="shared" si="1"/>
        <v>26027</v>
      </c>
      <c r="F17" s="3">
        <f t="shared" si="1"/>
        <v>71413</v>
      </c>
      <c r="G17" s="3">
        <f t="shared" si="1"/>
        <v>732336</v>
      </c>
      <c r="H17" s="3">
        <f t="shared" si="1"/>
        <v>47836</v>
      </c>
      <c r="I17" s="11">
        <f t="shared" si="1"/>
        <v>10844</v>
      </c>
      <c r="J17" s="14">
        <f t="shared" si="0"/>
        <v>117077</v>
      </c>
    </row>
    <row r="18" spans="1:10">
      <c r="A18" s="263">
        <v>1</v>
      </c>
      <c r="B18" s="2" t="s">
        <v>24</v>
      </c>
      <c r="C18" s="2">
        <v>83</v>
      </c>
      <c r="D18" s="2">
        <v>83</v>
      </c>
      <c r="E18" s="2">
        <v>0</v>
      </c>
      <c r="F18" s="2">
        <v>174</v>
      </c>
      <c r="G18" s="2">
        <v>174</v>
      </c>
      <c r="H18" s="2">
        <v>0</v>
      </c>
      <c r="I18" s="10">
        <v>262</v>
      </c>
      <c r="J18" s="12">
        <f t="shared" si="0"/>
        <v>519</v>
      </c>
    </row>
    <row r="19" spans="1:10">
      <c r="A19" s="263">
        <v>2</v>
      </c>
      <c r="B19" s="2" t="s">
        <v>53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v>2</v>
      </c>
      <c r="J19" s="12">
        <f t="shared" si="0"/>
        <v>2</v>
      </c>
    </row>
    <row r="20" spans="1:10">
      <c r="A20" s="263">
        <v>3</v>
      </c>
      <c r="B20" s="2" t="s">
        <v>25</v>
      </c>
      <c r="C20" s="2">
        <v>521</v>
      </c>
      <c r="D20" s="2">
        <v>521</v>
      </c>
      <c r="E20" s="2">
        <v>296</v>
      </c>
      <c r="F20" s="2">
        <v>736</v>
      </c>
      <c r="G20" s="2">
        <v>736</v>
      </c>
      <c r="H20" s="2">
        <v>436</v>
      </c>
      <c r="I20" s="10">
        <v>256</v>
      </c>
      <c r="J20" s="12">
        <f t="shared" si="0"/>
        <v>1513</v>
      </c>
    </row>
    <row r="21" spans="1:10">
      <c r="A21" s="263">
        <v>4</v>
      </c>
      <c r="B21" s="2" t="s">
        <v>26</v>
      </c>
      <c r="C21" s="2">
        <v>215</v>
      </c>
      <c r="D21" s="2">
        <v>215</v>
      </c>
      <c r="E21" s="2">
        <v>208</v>
      </c>
      <c r="F21" s="2">
        <v>1025</v>
      </c>
      <c r="G21" s="2">
        <v>1025</v>
      </c>
      <c r="H21" s="2">
        <v>1025</v>
      </c>
      <c r="I21" s="10">
        <v>24</v>
      </c>
      <c r="J21" s="12">
        <f t="shared" si="0"/>
        <v>1264</v>
      </c>
    </row>
    <row r="22" spans="1:10">
      <c r="A22" s="263">
        <v>5</v>
      </c>
      <c r="B22" s="2" t="s">
        <v>27</v>
      </c>
      <c r="C22" s="2">
        <v>298</v>
      </c>
      <c r="D22" s="2">
        <v>298</v>
      </c>
      <c r="E22" s="2">
        <v>152</v>
      </c>
      <c r="F22" s="2">
        <v>537</v>
      </c>
      <c r="G22" s="2">
        <v>537</v>
      </c>
      <c r="H22" s="2">
        <v>289</v>
      </c>
      <c r="I22" s="10">
        <v>193</v>
      </c>
      <c r="J22" s="12">
        <f t="shared" si="0"/>
        <v>1028</v>
      </c>
    </row>
    <row r="23" spans="1:10">
      <c r="A23" s="263">
        <v>6</v>
      </c>
      <c r="B23" s="2" t="s">
        <v>28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10">
        <v>0</v>
      </c>
      <c r="J23" s="12">
        <f t="shared" si="0"/>
        <v>0</v>
      </c>
    </row>
    <row r="24" spans="1:10">
      <c r="A24" s="263">
        <v>7</v>
      </c>
      <c r="B24" s="2" t="s">
        <v>29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0">
        <v>0</v>
      </c>
      <c r="J24" s="12">
        <f t="shared" si="0"/>
        <v>0</v>
      </c>
    </row>
    <row r="25" spans="1:10">
      <c r="A25" s="263">
        <v>8</v>
      </c>
      <c r="B25" s="2" t="s">
        <v>30</v>
      </c>
      <c r="C25" s="2">
        <v>1</v>
      </c>
      <c r="D25" s="2">
        <v>0</v>
      </c>
      <c r="E25" s="2">
        <v>0</v>
      </c>
      <c r="F25" s="2">
        <v>2</v>
      </c>
      <c r="G25" s="2">
        <v>2</v>
      </c>
      <c r="H25" s="2">
        <v>0</v>
      </c>
      <c r="I25" s="10">
        <v>0</v>
      </c>
      <c r="J25" s="12">
        <f t="shared" si="0"/>
        <v>3</v>
      </c>
    </row>
    <row r="26" spans="1:10" ht="30">
      <c r="A26" s="264" t="s">
        <v>31</v>
      </c>
      <c r="B26" s="3" t="s">
        <v>23</v>
      </c>
      <c r="C26" s="3">
        <f>SUM(C18:C25)</f>
        <v>1118</v>
      </c>
      <c r="D26" s="3">
        <f t="shared" ref="D26:I26" si="2">SUM(D18:D25)</f>
        <v>1117</v>
      </c>
      <c r="E26" s="3">
        <f t="shared" si="2"/>
        <v>656</v>
      </c>
      <c r="F26" s="3">
        <f t="shared" si="2"/>
        <v>2474</v>
      </c>
      <c r="G26" s="3">
        <f t="shared" si="2"/>
        <v>2474</v>
      </c>
      <c r="H26" s="3">
        <f t="shared" si="2"/>
        <v>1750</v>
      </c>
      <c r="I26" s="11">
        <f t="shared" si="2"/>
        <v>737</v>
      </c>
      <c r="J26" s="14">
        <f t="shared" si="0"/>
        <v>4329</v>
      </c>
    </row>
    <row r="27" spans="1:10">
      <c r="A27" s="263">
        <v>1</v>
      </c>
      <c r="B27" s="2" t="s">
        <v>32</v>
      </c>
      <c r="C27" s="2">
        <v>7498</v>
      </c>
      <c r="D27" s="2">
        <v>109514</v>
      </c>
      <c r="E27" s="2">
        <v>5609</v>
      </c>
      <c r="F27" s="2">
        <v>13231</v>
      </c>
      <c r="G27" s="2">
        <v>133980</v>
      </c>
      <c r="H27" s="2">
        <v>10053</v>
      </c>
      <c r="I27" s="10">
        <v>600</v>
      </c>
      <c r="J27" s="12">
        <f t="shared" si="0"/>
        <v>21329</v>
      </c>
    </row>
    <row r="28" spans="1:10">
      <c r="A28" s="264" t="s">
        <v>33</v>
      </c>
      <c r="B28" s="3" t="s">
        <v>23</v>
      </c>
      <c r="C28" s="3">
        <v>7498</v>
      </c>
      <c r="D28" s="3">
        <v>109514</v>
      </c>
      <c r="E28" s="3">
        <v>5609</v>
      </c>
      <c r="F28" s="3">
        <v>13231</v>
      </c>
      <c r="G28" s="3">
        <v>133980</v>
      </c>
      <c r="H28" s="3">
        <v>10053</v>
      </c>
      <c r="I28" s="11">
        <v>600</v>
      </c>
      <c r="J28" s="14">
        <f t="shared" si="0"/>
        <v>21329</v>
      </c>
    </row>
    <row r="29" spans="1:10">
      <c r="A29" s="263">
        <v>1</v>
      </c>
      <c r="B29" s="2" t="s">
        <v>34</v>
      </c>
      <c r="C29" s="2">
        <v>929</v>
      </c>
      <c r="D29" s="2">
        <v>0</v>
      </c>
      <c r="E29" s="2">
        <v>0</v>
      </c>
      <c r="F29" s="2">
        <v>937</v>
      </c>
      <c r="G29" s="2">
        <v>0</v>
      </c>
      <c r="H29" s="2">
        <v>0</v>
      </c>
      <c r="I29" s="10">
        <v>20</v>
      </c>
      <c r="J29" s="12">
        <f t="shared" si="0"/>
        <v>1886</v>
      </c>
    </row>
    <row r="30" spans="1:10" ht="30">
      <c r="A30" s="265" t="s">
        <v>35</v>
      </c>
      <c r="B30" s="266" t="s">
        <v>23</v>
      </c>
      <c r="C30" s="266">
        <f>C17+C26+C28+C29</f>
        <v>44365</v>
      </c>
      <c r="D30" s="266">
        <f t="shared" ref="D30:I30" si="3">D17+D26+D28+D29</f>
        <v>647056</v>
      </c>
      <c r="E30" s="266">
        <f t="shared" si="3"/>
        <v>32292</v>
      </c>
      <c r="F30" s="266">
        <f t="shared" si="3"/>
        <v>88055</v>
      </c>
      <c r="G30" s="266">
        <f t="shared" si="3"/>
        <v>868790</v>
      </c>
      <c r="H30" s="266">
        <f t="shared" si="3"/>
        <v>59639</v>
      </c>
      <c r="I30" s="287">
        <f t="shared" si="3"/>
        <v>12201</v>
      </c>
      <c r="J30" s="14">
        <f t="shared" si="0"/>
        <v>144621</v>
      </c>
    </row>
  </sheetData>
  <mergeCells count="3">
    <mergeCell ref="A2:J2"/>
    <mergeCell ref="A3:J3"/>
    <mergeCell ref="A1:J1"/>
  </mergeCells>
  <pageMargins left="0.4" right="0.25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sqref="A1:N31"/>
    </sheetView>
  </sheetViews>
  <sheetFormatPr defaultRowHeight="15"/>
  <cols>
    <col min="1" max="1" width="7.28515625" customWidth="1"/>
    <col min="2" max="2" width="6.7109375" customWidth="1"/>
    <col min="3" max="3" width="9" customWidth="1"/>
    <col min="4" max="4" width="10.5703125" style="54" bestFit="1" customWidth="1"/>
    <col min="5" max="5" width="8" customWidth="1"/>
    <col min="6" max="6" width="9.5703125" style="54" bestFit="1" customWidth="1"/>
    <col min="7" max="7" width="4.140625" customWidth="1"/>
    <col min="8" max="8" width="5.5703125" style="54" customWidth="1"/>
    <col min="9" max="9" width="9" customWidth="1"/>
    <col min="10" max="10" width="10.5703125" style="54" bestFit="1" customWidth="1"/>
    <col min="11" max="11" width="7" customWidth="1"/>
    <col min="12" max="12" width="7.5703125" style="54" customWidth="1"/>
    <col min="13" max="13" width="8" customWidth="1"/>
    <col min="14" max="14" width="8.5703125" style="54" customWidth="1"/>
  </cols>
  <sheetData>
    <row r="1" spans="1:14" ht="21">
      <c r="A1" s="426">
        <v>51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8"/>
    </row>
    <row r="2" spans="1:14" ht="52.5" customHeight="1">
      <c r="A2" s="420" t="s">
        <v>96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3"/>
    </row>
    <row r="3" spans="1:14" ht="23.25">
      <c r="A3" s="420" t="s">
        <v>52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3"/>
    </row>
    <row r="4" spans="1:14" ht="40.5" customHeight="1">
      <c r="A4" s="498" t="s">
        <v>0</v>
      </c>
      <c r="B4" s="500" t="s">
        <v>1</v>
      </c>
      <c r="C4" s="494" t="s">
        <v>589</v>
      </c>
      <c r="D4" s="502"/>
      <c r="E4" s="494" t="s">
        <v>590</v>
      </c>
      <c r="F4" s="502"/>
      <c r="G4" s="494" t="s">
        <v>591</v>
      </c>
      <c r="H4" s="502"/>
      <c r="I4" s="494" t="s">
        <v>592</v>
      </c>
      <c r="J4" s="502"/>
      <c r="K4" s="494" t="s">
        <v>593</v>
      </c>
      <c r="L4" s="502"/>
      <c r="M4" s="494" t="s">
        <v>594</v>
      </c>
      <c r="N4" s="495"/>
    </row>
    <row r="5" spans="1:14" s="67" customFormat="1">
      <c r="A5" s="556"/>
      <c r="B5" s="456"/>
      <c r="C5" s="1" t="s">
        <v>238</v>
      </c>
      <c r="D5" s="51" t="s">
        <v>240</v>
      </c>
      <c r="E5" s="1" t="s">
        <v>238</v>
      </c>
      <c r="F5" s="51" t="s">
        <v>240</v>
      </c>
      <c r="G5" s="1" t="s">
        <v>238</v>
      </c>
      <c r="H5" s="51" t="s">
        <v>240</v>
      </c>
      <c r="I5" s="1" t="s">
        <v>238</v>
      </c>
      <c r="J5" s="51" t="s">
        <v>240</v>
      </c>
      <c r="K5" s="1" t="s">
        <v>238</v>
      </c>
      <c r="L5" s="51" t="s">
        <v>240</v>
      </c>
      <c r="M5" s="1" t="s">
        <v>238</v>
      </c>
      <c r="N5" s="276" t="s">
        <v>240</v>
      </c>
    </row>
    <row r="6" spans="1:14">
      <c r="A6" s="263">
        <v>1</v>
      </c>
      <c r="B6" s="2" t="s">
        <v>10</v>
      </c>
      <c r="C6" s="2">
        <v>2217</v>
      </c>
      <c r="D6" s="61">
        <v>18.71</v>
      </c>
      <c r="E6" s="2">
        <v>1552</v>
      </c>
      <c r="F6" s="61">
        <v>17.75</v>
      </c>
      <c r="G6" s="2">
        <v>69</v>
      </c>
      <c r="H6" s="61">
        <v>5.14</v>
      </c>
      <c r="I6" s="2">
        <v>4741</v>
      </c>
      <c r="J6" s="61">
        <v>107.82</v>
      </c>
      <c r="K6" s="2">
        <v>26740</v>
      </c>
      <c r="L6" s="61">
        <v>142.86000000000001</v>
      </c>
      <c r="M6" s="2">
        <v>663</v>
      </c>
      <c r="N6" s="280">
        <v>13.27</v>
      </c>
    </row>
    <row r="7" spans="1:14">
      <c r="A7" s="263">
        <v>2</v>
      </c>
      <c r="B7" s="2" t="s">
        <v>11</v>
      </c>
      <c r="C7" s="2">
        <v>0</v>
      </c>
      <c r="D7" s="61">
        <v>0</v>
      </c>
      <c r="E7" s="2">
        <v>103</v>
      </c>
      <c r="F7" s="61">
        <v>0</v>
      </c>
      <c r="G7" s="2">
        <v>0</v>
      </c>
      <c r="H7" s="61">
        <v>0</v>
      </c>
      <c r="I7" s="2">
        <v>0</v>
      </c>
      <c r="J7" s="61">
        <v>0</v>
      </c>
      <c r="K7" s="2">
        <v>9230</v>
      </c>
      <c r="L7" s="61">
        <v>0</v>
      </c>
      <c r="M7" s="2">
        <v>0</v>
      </c>
      <c r="N7" s="280">
        <v>0</v>
      </c>
    </row>
    <row r="8" spans="1:14">
      <c r="A8" s="263">
        <v>3</v>
      </c>
      <c r="B8" s="2" t="s">
        <v>12</v>
      </c>
      <c r="C8" s="2">
        <v>183</v>
      </c>
      <c r="D8" s="61">
        <v>17.34</v>
      </c>
      <c r="E8" s="2">
        <v>0</v>
      </c>
      <c r="F8" s="61">
        <v>0</v>
      </c>
      <c r="G8" s="2">
        <v>223</v>
      </c>
      <c r="H8" s="61">
        <v>33.409999999999997</v>
      </c>
      <c r="I8" s="2">
        <v>137</v>
      </c>
      <c r="J8" s="61">
        <v>9.31</v>
      </c>
      <c r="K8" s="2">
        <v>2317</v>
      </c>
      <c r="L8" s="61">
        <v>129.71</v>
      </c>
      <c r="M8" s="2">
        <v>0</v>
      </c>
      <c r="N8" s="280">
        <v>0</v>
      </c>
    </row>
    <row r="9" spans="1:14">
      <c r="A9" s="263">
        <v>4</v>
      </c>
      <c r="B9" s="2" t="s">
        <v>13</v>
      </c>
      <c r="C9" s="2">
        <v>0</v>
      </c>
      <c r="D9" s="61">
        <v>0</v>
      </c>
      <c r="E9" s="2">
        <v>0</v>
      </c>
      <c r="F9" s="61">
        <v>0</v>
      </c>
      <c r="G9" s="2">
        <v>0</v>
      </c>
      <c r="H9" s="61">
        <v>0</v>
      </c>
      <c r="I9" s="2">
        <v>0</v>
      </c>
      <c r="J9" s="61">
        <v>0</v>
      </c>
      <c r="K9" s="2">
        <v>0</v>
      </c>
      <c r="L9" s="61">
        <v>0</v>
      </c>
      <c r="M9" s="2">
        <v>0</v>
      </c>
      <c r="N9" s="280">
        <v>0</v>
      </c>
    </row>
    <row r="10" spans="1:14">
      <c r="A10" s="263">
        <v>5</v>
      </c>
      <c r="B10" s="2" t="s">
        <v>14</v>
      </c>
      <c r="C10" s="2">
        <v>2362</v>
      </c>
      <c r="D10" s="61">
        <v>984.88</v>
      </c>
      <c r="E10" s="2">
        <v>88</v>
      </c>
      <c r="F10" s="61">
        <v>1.6</v>
      </c>
      <c r="G10" s="2">
        <v>0</v>
      </c>
      <c r="H10" s="61">
        <v>0</v>
      </c>
      <c r="I10" s="2">
        <v>1046</v>
      </c>
      <c r="J10" s="61">
        <v>57.12</v>
      </c>
      <c r="K10" s="2">
        <v>3083</v>
      </c>
      <c r="L10" s="61">
        <v>576.51</v>
      </c>
      <c r="M10" s="2">
        <v>0</v>
      </c>
      <c r="N10" s="280">
        <v>0</v>
      </c>
    </row>
    <row r="11" spans="1:14">
      <c r="A11" s="263">
        <v>6</v>
      </c>
      <c r="B11" s="2" t="s">
        <v>15</v>
      </c>
      <c r="C11" s="2">
        <v>5421</v>
      </c>
      <c r="D11" s="61">
        <v>101.72</v>
      </c>
      <c r="E11" s="2">
        <v>0</v>
      </c>
      <c r="F11" s="61">
        <v>0</v>
      </c>
      <c r="G11" s="2">
        <v>0</v>
      </c>
      <c r="H11" s="61">
        <v>0</v>
      </c>
      <c r="I11" s="2">
        <v>1461</v>
      </c>
      <c r="J11" s="61">
        <v>293.72000000000003</v>
      </c>
      <c r="K11" s="2">
        <v>6764</v>
      </c>
      <c r="L11" s="61">
        <v>449.59</v>
      </c>
      <c r="M11" s="2">
        <v>0</v>
      </c>
      <c r="N11" s="280">
        <v>0</v>
      </c>
    </row>
    <row r="12" spans="1:14">
      <c r="A12" s="263">
        <v>7</v>
      </c>
      <c r="B12" s="2" t="s">
        <v>16</v>
      </c>
      <c r="C12" s="2">
        <v>0</v>
      </c>
      <c r="D12" s="61">
        <v>0</v>
      </c>
      <c r="E12" s="2">
        <v>0</v>
      </c>
      <c r="F12" s="61">
        <v>0</v>
      </c>
      <c r="G12" s="2">
        <v>0</v>
      </c>
      <c r="H12" s="61">
        <v>0</v>
      </c>
      <c r="I12" s="2">
        <v>0</v>
      </c>
      <c r="J12" s="61">
        <v>0</v>
      </c>
      <c r="K12" s="2">
        <v>0</v>
      </c>
      <c r="L12" s="61">
        <v>0</v>
      </c>
      <c r="M12" s="2">
        <v>0</v>
      </c>
      <c r="N12" s="280">
        <v>0</v>
      </c>
    </row>
    <row r="13" spans="1:14">
      <c r="A13" s="263">
        <v>8</v>
      </c>
      <c r="B13" s="2" t="s">
        <v>17</v>
      </c>
      <c r="C13" s="2">
        <v>981</v>
      </c>
      <c r="D13" s="61">
        <v>1300</v>
      </c>
      <c r="E13" s="2">
        <v>950</v>
      </c>
      <c r="F13" s="61">
        <v>550</v>
      </c>
      <c r="G13" s="2">
        <v>0</v>
      </c>
      <c r="H13" s="61">
        <v>0</v>
      </c>
      <c r="I13" s="2">
        <v>791</v>
      </c>
      <c r="J13" s="61">
        <v>300</v>
      </c>
      <c r="K13" s="2">
        <v>776</v>
      </c>
      <c r="L13" s="61">
        <v>581</v>
      </c>
      <c r="M13" s="2">
        <v>0</v>
      </c>
      <c r="N13" s="280">
        <v>0</v>
      </c>
    </row>
    <row r="14" spans="1:14">
      <c r="A14" s="263">
        <v>9</v>
      </c>
      <c r="B14" s="2" t="s">
        <v>18</v>
      </c>
      <c r="C14" s="2">
        <v>2</v>
      </c>
      <c r="D14" s="61">
        <v>0.96</v>
      </c>
      <c r="E14" s="2">
        <v>0</v>
      </c>
      <c r="F14" s="61">
        <v>0</v>
      </c>
      <c r="G14" s="2">
        <v>3</v>
      </c>
      <c r="H14" s="61">
        <v>0.28999999999999998</v>
      </c>
      <c r="I14" s="2">
        <v>4</v>
      </c>
      <c r="J14" s="61">
        <v>0.86</v>
      </c>
      <c r="K14" s="2">
        <v>0</v>
      </c>
      <c r="L14" s="61">
        <v>0</v>
      </c>
      <c r="M14" s="2">
        <v>0</v>
      </c>
      <c r="N14" s="280">
        <v>0</v>
      </c>
    </row>
    <row r="15" spans="1:14">
      <c r="A15" s="263">
        <v>10</v>
      </c>
      <c r="B15" s="2" t="s">
        <v>19</v>
      </c>
      <c r="C15" s="2">
        <v>0</v>
      </c>
      <c r="D15" s="61">
        <v>0</v>
      </c>
      <c r="E15" s="2">
        <v>5407030</v>
      </c>
      <c r="F15" s="61">
        <v>136686</v>
      </c>
      <c r="G15" s="2">
        <v>1</v>
      </c>
      <c r="H15" s="61">
        <v>0.48</v>
      </c>
      <c r="I15" s="2">
        <v>41</v>
      </c>
      <c r="J15" s="61">
        <v>3.84</v>
      </c>
      <c r="K15" s="2">
        <v>475</v>
      </c>
      <c r="L15" s="61">
        <v>10.82</v>
      </c>
      <c r="M15" s="2">
        <v>1988522</v>
      </c>
      <c r="N15" s="280">
        <v>32471.3</v>
      </c>
    </row>
    <row r="16" spans="1:14">
      <c r="A16" s="263">
        <v>11</v>
      </c>
      <c r="B16" s="2" t="s">
        <v>20</v>
      </c>
      <c r="C16" s="2">
        <v>0</v>
      </c>
      <c r="D16" s="61">
        <v>0</v>
      </c>
      <c r="E16" s="2">
        <v>0</v>
      </c>
      <c r="F16" s="61">
        <v>0</v>
      </c>
      <c r="G16" s="2">
        <v>0</v>
      </c>
      <c r="H16" s="61">
        <v>0</v>
      </c>
      <c r="I16" s="2">
        <v>0</v>
      </c>
      <c r="J16" s="61">
        <v>0</v>
      </c>
      <c r="K16" s="2">
        <v>10818</v>
      </c>
      <c r="L16" s="61">
        <v>0</v>
      </c>
      <c r="M16" s="2">
        <v>0</v>
      </c>
      <c r="N16" s="280">
        <v>0</v>
      </c>
    </row>
    <row r="17" spans="1:14">
      <c r="A17" s="263">
        <v>12</v>
      </c>
      <c r="B17" s="2" t="s">
        <v>21</v>
      </c>
      <c r="C17" s="2">
        <v>13354</v>
      </c>
      <c r="D17" s="61">
        <v>445.31</v>
      </c>
      <c r="E17" s="2">
        <v>0</v>
      </c>
      <c r="F17" s="61">
        <v>0</v>
      </c>
      <c r="G17" s="2">
        <v>0</v>
      </c>
      <c r="H17" s="61">
        <v>0</v>
      </c>
      <c r="I17" s="2">
        <v>7385</v>
      </c>
      <c r="J17" s="61">
        <v>350.22</v>
      </c>
      <c r="K17" s="2">
        <v>297</v>
      </c>
      <c r="L17" s="61">
        <v>288.99</v>
      </c>
      <c r="M17" s="2">
        <v>0</v>
      </c>
      <c r="N17" s="280">
        <v>0</v>
      </c>
    </row>
    <row r="18" spans="1:14">
      <c r="A18" s="264" t="s">
        <v>22</v>
      </c>
      <c r="B18" s="3" t="s">
        <v>23</v>
      </c>
      <c r="C18" s="3">
        <v>24520</v>
      </c>
      <c r="D18" s="62">
        <v>2868.92</v>
      </c>
      <c r="E18" s="3">
        <v>5409723</v>
      </c>
      <c r="F18" s="62">
        <v>137255.35</v>
      </c>
      <c r="G18" s="3">
        <v>296</v>
      </c>
      <c r="H18" s="62">
        <v>39.32</v>
      </c>
      <c r="I18" s="3">
        <v>15606</v>
      </c>
      <c r="J18" s="62">
        <v>1122.8900000000001</v>
      </c>
      <c r="K18" s="3">
        <v>60500</v>
      </c>
      <c r="L18" s="62">
        <v>2179.48</v>
      </c>
      <c r="M18" s="3">
        <v>1989185</v>
      </c>
      <c r="N18" s="281">
        <v>32484.57</v>
      </c>
    </row>
    <row r="19" spans="1:14">
      <c r="A19" s="263">
        <v>1</v>
      </c>
      <c r="B19" s="2" t="s">
        <v>24</v>
      </c>
      <c r="C19" s="2">
        <v>0</v>
      </c>
      <c r="D19" s="61">
        <v>0</v>
      </c>
      <c r="E19" s="2">
        <v>0</v>
      </c>
      <c r="F19" s="61">
        <v>0</v>
      </c>
      <c r="G19" s="2">
        <v>0</v>
      </c>
      <c r="H19" s="61">
        <v>0</v>
      </c>
      <c r="I19" s="2">
        <v>0</v>
      </c>
      <c r="J19" s="61">
        <v>0</v>
      </c>
      <c r="K19" s="2">
        <v>0</v>
      </c>
      <c r="L19" s="61">
        <v>0</v>
      </c>
      <c r="M19" s="2">
        <v>0</v>
      </c>
      <c r="N19" s="280">
        <v>0</v>
      </c>
    </row>
    <row r="20" spans="1:14">
      <c r="A20" s="263">
        <v>2</v>
      </c>
      <c r="B20" s="2" t="s">
        <v>53</v>
      </c>
      <c r="C20" s="2">
        <v>0</v>
      </c>
      <c r="D20" s="61">
        <v>0</v>
      </c>
      <c r="E20" s="2">
        <v>0</v>
      </c>
      <c r="F20" s="61">
        <v>0</v>
      </c>
      <c r="G20" s="2">
        <v>0</v>
      </c>
      <c r="H20" s="61">
        <v>0</v>
      </c>
      <c r="I20" s="2">
        <v>1944</v>
      </c>
      <c r="J20" s="61">
        <v>78</v>
      </c>
      <c r="K20" s="2">
        <v>2305</v>
      </c>
      <c r="L20" s="61">
        <v>78</v>
      </c>
      <c r="M20" s="2">
        <v>0</v>
      </c>
      <c r="N20" s="280">
        <v>0</v>
      </c>
    </row>
    <row r="21" spans="1:14">
      <c r="A21" s="263">
        <v>3</v>
      </c>
      <c r="B21" s="2" t="s">
        <v>25</v>
      </c>
      <c r="C21" s="2">
        <v>93892747</v>
      </c>
      <c r="D21" s="61">
        <v>4474986.68</v>
      </c>
      <c r="E21" s="2">
        <v>0</v>
      </c>
      <c r="F21" s="61">
        <v>0</v>
      </c>
      <c r="G21" s="2">
        <v>26</v>
      </c>
      <c r="H21" s="61">
        <v>2.77</v>
      </c>
      <c r="I21" s="2">
        <v>18117351</v>
      </c>
      <c r="J21" s="61">
        <v>3857199.64</v>
      </c>
      <c r="K21" s="2">
        <v>90110</v>
      </c>
      <c r="L21" s="61">
        <v>2424.7199999999998</v>
      </c>
      <c r="M21" s="2">
        <v>0</v>
      </c>
      <c r="N21" s="280">
        <v>0</v>
      </c>
    </row>
    <row r="22" spans="1:14">
      <c r="A22" s="263">
        <v>4</v>
      </c>
      <c r="B22" s="2" t="s">
        <v>26</v>
      </c>
      <c r="C22" s="2">
        <v>0</v>
      </c>
      <c r="D22" s="61">
        <v>0</v>
      </c>
      <c r="E22" s="2">
        <v>0</v>
      </c>
      <c r="F22" s="61">
        <v>0</v>
      </c>
      <c r="G22" s="2">
        <v>0</v>
      </c>
      <c r="H22" s="61">
        <v>0</v>
      </c>
      <c r="I22" s="2">
        <v>0</v>
      </c>
      <c r="J22" s="61">
        <v>0</v>
      </c>
      <c r="K22" s="2">
        <v>0</v>
      </c>
      <c r="L22" s="61">
        <v>0</v>
      </c>
      <c r="M22" s="2">
        <v>0</v>
      </c>
      <c r="N22" s="280">
        <v>0</v>
      </c>
    </row>
    <row r="23" spans="1:14">
      <c r="A23" s="263">
        <v>5</v>
      </c>
      <c r="B23" s="2" t="s">
        <v>27</v>
      </c>
      <c r="C23" s="2">
        <v>9122</v>
      </c>
      <c r="D23" s="61">
        <v>148.65</v>
      </c>
      <c r="E23" s="2">
        <v>5</v>
      </c>
      <c r="F23" s="61">
        <v>0</v>
      </c>
      <c r="G23" s="2">
        <v>179</v>
      </c>
      <c r="H23" s="61">
        <v>5.24</v>
      </c>
      <c r="I23" s="2">
        <v>267</v>
      </c>
      <c r="J23" s="61">
        <v>22.91</v>
      </c>
      <c r="K23" s="2">
        <v>1790</v>
      </c>
      <c r="L23" s="61">
        <v>46.06</v>
      </c>
      <c r="M23" s="2">
        <v>0</v>
      </c>
      <c r="N23" s="280">
        <v>0</v>
      </c>
    </row>
    <row r="24" spans="1:14">
      <c r="A24" s="263">
        <v>6</v>
      </c>
      <c r="B24" s="2" t="s">
        <v>28</v>
      </c>
      <c r="C24" s="2">
        <v>0</v>
      </c>
      <c r="D24" s="61">
        <v>0</v>
      </c>
      <c r="E24" s="2">
        <v>0</v>
      </c>
      <c r="F24" s="61">
        <v>0</v>
      </c>
      <c r="G24" s="2">
        <v>0</v>
      </c>
      <c r="H24" s="61">
        <v>0</v>
      </c>
      <c r="I24" s="2">
        <v>0</v>
      </c>
      <c r="J24" s="61">
        <v>0</v>
      </c>
      <c r="K24" s="2">
        <v>0</v>
      </c>
      <c r="L24" s="61">
        <v>0</v>
      </c>
      <c r="M24" s="2">
        <v>0</v>
      </c>
      <c r="N24" s="280">
        <v>0</v>
      </c>
    </row>
    <row r="25" spans="1:14">
      <c r="A25" s="263">
        <v>7</v>
      </c>
      <c r="B25" s="2" t="s">
        <v>29</v>
      </c>
      <c r="C25" s="2">
        <v>0</v>
      </c>
      <c r="D25" s="61">
        <v>0</v>
      </c>
      <c r="E25" s="2">
        <v>0</v>
      </c>
      <c r="F25" s="61">
        <v>0</v>
      </c>
      <c r="G25" s="2">
        <v>0</v>
      </c>
      <c r="H25" s="61">
        <v>0</v>
      </c>
      <c r="I25" s="2">
        <v>0</v>
      </c>
      <c r="J25" s="61">
        <v>0</v>
      </c>
      <c r="K25" s="2">
        <v>1323</v>
      </c>
      <c r="L25" s="61">
        <v>79.59</v>
      </c>
      <c r="M25" s="2">
        <v>0</v>
      </c>
      <c r="N25" s="280">
        <v>0</v>
      </c>
    </row>
    <row r="26" spans="1:14">
      <c r="A26" s="263">
        <v>8</v>
      </c>
      <c r="B26" s="2" t="s">
        <v>30</v>
      </c>
      <c r="C26" s="2">
        <v>0</v>
      </c>
      <c r="D26" s="61">
        <v>0</v>
      </c>
      <c r="E26" s="2">
        <v>0</v>
      </c>
      <c r="F26" s="61">
        <v>0</v>
      </c>
      <c r="G26" s="2">
        <v>0</v>
      </c>
      <c r="H26" s="61">
        <v>0</v>
      </c>
      <c r="I26" s="2">
        <v>0</v>
      </c>
      <c r="J26" s="61">
        <v>0</v>
      </c>
      <c r="K26" s="2">
        <v>0</v>
      </c>
      <c r="L26" s="61">
        <v>0</v>
      </c>
      <c r="M26" s="2">
        <v>0</v>
      </c>
      <c r="N26" s="280">
        <v>0</v>
      </c>
    </row>
    <row r="27" spans="1:14">
      <c r="A27" s="264" t="s">
        <v>31</v>
      </c>
      <c r="B27" s="3" t="s">
        <v>23</v>
      </c>
      <c r="C27" s="3">
        <v>93901869</v>
      </c>
      <c r="D27" s="62">
        <v>4475135.33</v>
      </c>
      <c r="E27" s="3">
        <v>5</v>
      </c>
      <c r="F27" s="62">
        <v>0</v>
      </c>
      <c r="G27" s="3">
        <v>205</v>
      </c>
      <c r="H27" s="62">
        <v>8.01</v>
      </c>
      <c r="I27" s="3">
        <v>18119562</v>
      </c>
      <c r="J27" s="62">
        <v>3857300.55</v>
      </c>
      <c r="K27" s="3">
        <v>95528</v>
      </c>
      <c r="L27" s="62">
        <v>2628.37</v>
      </c>
      <c r="M27" s="3">
        <v>0</v>
      </c>
      <c r="N27" s="281">
        <v>0</v>
      </c>
    </row>
    <row r="28" spans="1:14">
      <c r="A28" s="263">
        <v>1</v>
      </c>
      <c r="B28" s="2" t="s">
        <v>32</v>
      </c>
      <c r="C28" s="2">
        <v>0</v>
      </c>
      <c r="D28" s="61">
        <v>0</v>
      </c>
      <c r="E28" s="2">
        <v>0</v>
      </c>
      <c r="F28" s="61">
        <v>0</v>
      </c>
      <c r="G28" s="2">
        <v>0</v>
      </c>
      <c r="H28" s="61">
        <v>0</v>
      </c>
      <c r="I28" s="2">
        <v>0</v>
      </c>
      <c r="J28" s="61">
        <v>0</v>
      </c>
      <c r="K28" s="2">
        <v>0</v>
      </c>
      <c r="L28" s="61">
        <v>0</v>
      </c>
      <c r="M28" s="2">
        <v>0</v>
      </c>
      <c r="N28" s="280">
        <v>0</v>
      </c>
    </row>
    <row r="29" spans="1:14">
      <c r="A29" s="264" t="s">
        <v>33</v>
      </c>
      <c r="B29" s="3" t="s">
        <v>23</v>
      </c>
      <c r="C29" s="3">
        <v>0</v>
      </c>
      <c r="D29" s="62">
        <v>0</v>
      </c>
      <c r="E29" s="3">
        <v>0</v>
      </c>
      <c r="F29" s="62">
        <v>0</v>
      </c>
      <c r="G29" s="3">
        <v>0</v>
      </c>
      <c r="H29" s="62">
        <v>0</v>
      </c>
      <c r="I29" s="3">
        <v>0</v>
      </c>
      <c r="J29" s="62">
        <v>0</v>
      </c>
      <c r="K29" s="3">
        <v>0</v>
      </c>
      <c r="L29" s="62">
        <v>0</v>
      </c>
      <c r="M29" s="3">
        <v>0</v>
      </c>
      <c r="N29" s="281">
        <v>0</v>
      </c>
    </row>
    <row r="30" spans="1:14">
      <c r="A30" s="263">
        <v>1</v>
      </c>
      <c r="B30" s="2" t="s">
        <v>34</v>
      </c>
      <c r="C30" s="2">
        <v>0</v>
      </c>
      <c r="D30" s="61">
        <v>0</v>
      </c>
      <c r="E30" s="2">
        <v>0</v>
      </c>
      <c r="F30" s="61">
        <v>0</v>
      </c>
      <c r="G30" s="2">
        <v>0</v>
      </c>
      <c r="H30" s="61">
        <v>0</v>
      </c>
      <c r="I30" s="2">
        <v>0</v>
      </c>
      <c r="J30" s="61">
        <v>0</v>
      </c>
      <c r="K30" s="2">
        <v>33311</v>
      </c>
      <c r="L30" s="61">
        <v>2011.82</v>
      </c>
      <c r="M30" s="2">
        <v>0</v>
      </c>
      <c r="N30" s="280">
        <v>0</v>
      </c>
    </row>
    <row r="31" spans="1:14" ht="18" customHeight="1">
      <c r="A31" s="265" t="s">
        <v>35</v>
      </c>
      <c r="B31" s="266" t="s">
        <v>23</v>
      </c>
      <c r="C31" s="266">
        <v>93926389</v>
      </c>
      <c r="D31" s="267">
        <v>4478004.25</v>
      </c>
      <c r="E31" s="266">
        <v>5409728</v>
      </c>
      <c r="F31" s="267">
        <v>137255.35</v>
      </c>
      <c r="G31" s="266">
        <v>501</v>
      </c>
      <c r="H31" s="267">
        <v>47.33</v>
      </c>
      <c r="I31" s="266">
        <v>18135168</v>
      </c>
      <c r="J31" s="267">
        <v>3858423.44</v>
      </c>
      <c r="K31" s="266">
        <v>189339</v>
      </c>
      <c r="L31" s="267">
        <v>6819.67</v>
      </c>
      <c r="M31" s="266">
        <v>1989185</v>
      </c>
      <c r="N31" s="282">
        <v>32484.57</v>
      </c>
    </row>
  </sheetData>
  <mergeCells count="11">
    <mergeCell ref="A1:N1"/>
    <mergeCell ref="A2:N2"/>
    <mergeCell ref="A3:N3"/>
    <mergeCell ref="A4:A5"/>
    <mergeCell ref="B4:B5"/>
    <mergeCell ref="C4:D4"/>
    <mergeCell ref="E4:F4"/>
    <mergeCell ref="G4:H4"/>
    <mergeCell ref="I4:J4"/>
    <mergeCell ref="K4:L4"/>
    <mergeCell ref="M4:N4"/>
  </mergeCells>
  <pageMargins left="0.54" right="0.25" top="0.75" bottom="0.75" header="0.3" footer="0.3"/>
  <pageSetup paperSize="9"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29"/>
    </sheetView>
  </sheetViews>
  <sheetFormatPr defaultRowHeight="15"/>
  <cols>
    <col min="2" max="2" width="16" customWidth="1"/>
    <col min="3" max="3" width="17.140625" customWidth="1"/>
    <col min="4" max="5" width="19" customWidth="1"/>
  </cols>
  <sheetData>
    <row r="1" spans="1:5" ht="27.75" customHeight="1">
      <c r="A1" s="445">
        <v>52</v>
      </c>
      <c r="B1" s="446"/>
      <c r="C1" s="446"/>
      <c r="D1" s="446"/>
      <c r="E1" s="447"/>
    </row>
    <row r="2" spans="1:5" ht="53.25" customHeight="1">
      <c r="A2" s="541" t="s">
        <v>97</v>
      </c>
      <c r="B2" s="542"/>
      <c r="C2" s="542"/>
      <c r="D2" s="542"/>
      <c r="E2" s="543"/>
    </row>
    <row r="3" spans="1:5" ht="45">
      <c r="A3" s="166" t="s">
        <v>0</v>
      </c>
      <c r="B3" s="166" t="s">
        <v>1</v>
      </c>
      <c r="C3" s="166" t="s">
        <v>98</v>
      </c>
      <c r="D3" s="166" t="s">
        <v>99</v>
      </c>
      <c r="E3" s="166" t="s">
        <v>100</v>
      </c>
    </row>
    <row r="4" spans="1:5">
      <c r="A4" s="2">
        <v>1</v>
      </c>
      <c r="B4" s="2" t="s">
        <v>10</v>
      </c>
      <c r="C4" s="2">
        <v>44838</v>
      </c>
      <c r="D4" s="2">
        <v>36035</v>
      </c>
      <c r="E4" s="2">
        <v>32960</v>
      </c>
    </row>
    <row r="5" spans="1:5">
      <c r="A5" s="2">
        <v>2</v>
      </c>
      <c r="B5" s="2" t="s">
        <v>11</v>
      </c>
      <c r="C5" s="2">
        <v>23607</v>
      </c>
      <c r="D5" s="2">
        <v>16084</v>
      </c>
      <c r="E5" s="2">
        <v>16084</v>
      </c>
    </row>
    <row r="6" spans="1:5">
      <c r="A6" s="2">
        <v>3</v>
      </c>
      <c r="B6" s="2" t="s">
        <v>12</v>
      </c>
      <c r="C6" s="2">
        <v>2124</v>
      </c>
      <c r="D6" s="2">
        <v>578</v>
      </c>
      <c r="E6" s="2">
        <v>374</v>
      </c>
    </row>
    <row r="7" spans="1:5">
      <c r="A7" s="2">
        <v>4</v>
      </c>
      <c r="B7" s="2" t="s">
        <v>13</v>
      </c>
      <c r="C7" s="2">
        <v>32475</v>
      </c>
      <c r="D7" s="2">
        <v>26550</v>
      </c>
      <c r="E7" s="2">
        <v>13013</v>
      </c>
    </row>
    <row r="8" spans="1:5">
      <c r="A8" s="2">
        <v>5</v>
      </c>
      <c r="B8" s="2" t="s">
        <v>14</v>
      </c>
      <c r="C8" s="2">
        <v>28156</v>
      </c>
      <c r="D8" s="2">
        <v>8371</v>
      </c>
      <c r="E8" s="2">
        <v>11430</v>
      </c>
    </row>
    <row r="9" spans="1:5">
      <c r="A9" s="2">
        <v>6</v>
      </c>
      <c r="B9" s="2" t="s">
        <v>15</v>
      </c>
      <c r="C9" s="2">
        <v>9873</v>
      </c>
      <c r="D9" s="2">
        <v>3013</v>
      </c>
      <c r="E9" s="2">
        <v>3013</v>
      </c>
    </row>
    <row r="10" spans="1:5">
      <c r="A10" s="2">
        <v>7</v>
      </c>
      <c r="B10" s="2" t="s">
        <v>16</v>
      </c>
      <c r="C10" s="2">
        <v>2758</v>
      </c>
      <c r="D10" s="2">
        <v>2012</v>
      </c>
      <c r="E10" s="2">
        <v>2012</v>
      </c>
    </row>
    <row r="11" spans="1:5">
      <c r="A11" s="2">
        <v>8</v>
      </c>
      <c r="B11" s="2" t="s">
        <v>17</v>
      </c>
      <c r="C11" s="2">
        <v>15555</v>
      </c>
      <c r="D11" s="2">
        <v>15009</v>
      </c>
      <c r="E11" s="2">
        <v>15009</v>
      </c>
    </row>
    <row r="12" spans="1:5">
      <c r="A12" s="2">
        <v>9</v>
      </c>
      <c r="B12" s="2" t="s">
        <v>18</v>
      </c>
      <c r="C12" s="2">
        <v>1621</v>
      </c>
      <c r="D12" s="2">
        <v>785</v>
      </c>
      <c r="E12" s="2">
        <v>785</v>
      </c>
    </row>
    <row r="13" spans="1:5">
      <c r="A13" s="2">
        <v>10</v>
      </c>
      <c r="B13" s="2" t="s">
        <v>19</v>
      </c>
      <c r="C13" s="2">
        <v>843828</v>
      </c>
      <c r="D13" s="2">
        <v>264490</v>
      </c>
      <c r="E13" s="2">
        <v>284073</v>
      </c>
    </row>
    <row r="14" spans="1:5">
      <c r="A14" s="2">
        <v>11</v>
      </c>
      <c r="B14" s="2" t="s">
        <v>20</v>
      </c>
      <c r="C14" s="2">
        <v>0</v>
      </c>
      <c r="D14" s="2">
        <v>0</v>
      </c>
      <c r="E14" s="2">
        <v>0</v>
      </c>
    </row>
    <row r="15" spans="1:5">
      <c r="A15" s="2">
        <v>12</v>
      </c>
      <c r="B15" s="2" t="s">
        <v>21</v>
      </c>
      <c r="C15" s="2">
        <v>3359</v>
      </c>
      <c r="D15" s="2">
        <v>1485</v>
      </c>
      <c r="E15" s="2">
        <v>1485</v>
      </c>
    </row>
    <row r="16" spans="1:5">
      <c r="A16" s="3" t="s">
        <v>22</v>
      </c>
      <c r="B16" s="3" t="s">
        <v>23</v>
      </c>
      <c r="C16" s="3">
        <v>1008194</v>
      </c>
      <c r="D16" s="3">
        <v>374412</v>
      </c>
      <c r="E16" s="3">
        <v>380238</v>
      </c>
    </row>
    <row r="17" spans="1:5">
      <c r="A17" s="2">
        <v>1</v>
      </c>
      <c r="B17" s="2" t="s">
        <v>24</v>
      </c>
      <c r="C17" s="2">
        <v>13827</v>
      </c>
      <c r="D17" s="2">
        <v>7959</v>
      </c>
      <c r="E17" s="2">
        <v>7547</v>
      </c>
    </row>
    <row r="18" spans="1:5">
      <c r="A18" s="2">
        <v>2</v>
      </c>
      <c r="B18" s="2" t="s">
        <v>63</v>
      </c>
      <c r="C18" s="2">
        <v>2334</v>
      </c>
      <c r="D18" s="2">
        <v>9</v>
      </c>
      <c r="E18" s="2">
        <v>2334</v>
      </c>
    </row>
    <row r="19" spans="1:5">
      <c r="A19" s="2">
        <v>3</v>
      </c>
      <c r="B19" s="2" t="s">
        <v>25</v>
      </c>
      <c r="C19" s="2">
        <v>12204</v>
      </c>
      <c r="D19" s="2">
        <v>5775</v>
      </c>
      <c r="E19" s="2">
        <v>5491</v>
      </c>
    </row>
    <row r="20" spans="1:5">
      <c r="A20" s="2">
        <v>4</v>
      </c>
      <c r="B20" s="2" t="s">
        <v>26</v>
      </c>
      <c r="C20" s="2">
        <v>7735</v>
      </c>
      <c r="D20" s="2">
        <v>6090</v>
      </c>
      <c r="E20" s="2">
        <v>5805</v>
      </c>
    </row>
    <row r="21" spans="1:5">
      <c r="A21" s="2">
        <v>5</v>
      </c>
      <c r="B21" s="2" t="s">
        <v>27</v>
      </c>
      <c r="C21" s="2">
        <v>2676</v>
      </c>
      <c r="D21" s="2">
        <v>1602</v>
      </c>
      <c r="E21" s="2">
        <v>1455</v>
      </c>
    </row>
    <row r="22" spans="1:5">
      <c r="A22" s="2">
        <v>6</v>
      </c>
      <c r="B22" s="2" t="s">
        <v>28</v>
      </c>
      <c r="C22" s="2">
        <v>0</v>
      </c>
      <c r="D22" s="2">
        <v>0</v>
      </c>
      <c r="E22" s="2">
        <v>0</v>
      </c>
    </row>
    <row r="23" spans="1:5">
      <c r="A23" s="2">
        <v>7</v>
      </c>
      <c r="B23" s="2" t="s">
        <v>29</v>
      </c>
      <c r="C23" s="2">
        <v>6261</v>
      </c>
      <c r="D23" s="2">
        <v>3563</v>
      </c>
      <c r="E23" s="2">
        <v>0</v>
      </c>
    </row>
    <row r="24" spans="1:5">
      <c r="A24" s="2">
        <v>8</v>
      </c>
      <c r="B24" s="2" t="s">
        <v>30</v>
      </c>
      <c r="C24" s="2">
        <v>821</v>
      </c>
      <c r="D24" s="2">
        <v>582</v>
      </c>
      <c r="E24" s="2">
        <v>530</v>
      </c>
    </row>
    <row r="25" spans="1:5">
      <c r="A25" s="3" t="s">
        <v>31</v>
      </c>
      <c r="B25" s="3" t="s">
        <v>23</v>
      </c>
      <c r="C25" s="3">
        <v>45858</v>
      </c>
      <c r="D25" s="3">
        <v>25580</v>
      </c>
      <c r="E25" s="3">
        <v>23162</v>
      </c>
    </row>
    <row r="26" spans="1:5">
      <c r="A26" s="2">
        <v>1</v>
      </c>
      <c r="B26" s="2" t="s">
        <v>32</v>
      </c>
      <c r="C26" s="2">
        <v>119868</v>
      </c>
      <c r="D26" s="2">
        <v>110885</v>
      </c>
      <c r="E26" s="2">
        <v>0</v>
      </c>
    </row>
    <row r="27" spans="1:5">
      <c r="A27" s="3" t="s">
        <v>33</v>
      </c>
      <c r="B27" s="3" t="s">
        <v>23</v>
      </c>
      <c r="C27" s="3">
        <v>119868</v>
      </c>
      <c r="D27" s="3">
        <v>110885</v>
      </c>
      <c r="E27" s="3">
        <v>0</v>
      </c>
    </row>
    <row r="28" spans="1:5">
      <c r="A28" s="2">
        <v>1</v>
      </c>
      <c r="B28" s="2" t="s">
        <v>34</v>
      </c>
      <c r="C28" s="2">
        <v>246298</v>
      </c>
      <c r="D28" s="2">
        <v>109399</v>
      </c>
      <c r="E28" s="2">
        <v>109399</v>
      </c>
    </row>
    <row r="29" spans="1:5">
      <c r="A29" s="3" t="s">
        <v>35</v>
      </c>
      <c r="B29" s="3" t="s">
        <v>23</v>
      </c>
      <c r="C29" s="3">
        <v>1420218</v>
      </c>
      <c r="D29" s="3">
        <v>620276</v>
      </c>
      <c r="E29" s="3">
        <v>512799</v>
      </c>
    </row>
  </sheetData>
  <mergeCells count="2">
    <mergeCell ref="A2:E2"/>
    <mergeCell ref="A1:E1"/>
  </mergeCells>
  <printOptions gridLines="1"/>
  <pageMargins left="0.91" right="0.7" top="0.75" bottom="0.75" header="0.3" footer="0.3"/>
  <pageSetup paperSize="9" scale="10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134"/>
  <sheetViews>
    <sheetView topLeftCell="A40" workbookViewId="0">
      <selection activeCell="J55" sqref="J55"/>
    </sheetView>
  </sheetViews>
  <sheetFormatPr defaultRowHeight="15"/>
  <cols>
    <col min="1" max="1" width="6.5703125" customWidth="1"/>
    <col min="2" max="2" width="19.28515625" style="157" bestFit="1" customWidth="1"/>
    <col min="3" max="3" width="20.28515625" bestFit="1" customWidth="1"/>
    <col min="4" max="4" width="16.7109375" bestFit="1" customWidth="1"/>
    <col min="5" max="5" width="23.85546875" customWidth="1"/>
  </cols>
  <sheetData>
    <row r="1" spans="1:5" ht="32.25" customHeight="1">
      <c r="A1" s="367">
        <v>53</v>
      </c>
      <c r="B1" s="368"/>
      <c r="C1" s="368"/>
      <c r="D1" s="368"/>
      <c r="E1" s="369"/>
    </row>
    <row r="2" spans="1:5" ht="50.25" customHeight="1">
      <c r="A2" s="565" t="s">
        <v>655</v>
      </c>
      <c r="B2" s="566"/>
      <c r="C2" s="566"/>
      <c r="D2" s="566"/>
      <c r="E2" s="567"/>
    </row>
    <row r="3" spans="1:5">
      <c r="A3" s="110" t="s">
        <v>0</v>
      </c>
      <c r="B3" s="153" t="s">
        <v>656</v>
      </c>
      <c r="C3" s="153" t="s">
        <v>657</v>
      </c>
      <c r="D3" s="153" t="s">
        <v>335</v>
      </c>
      <c r="E3" s="153" t="s">
        <v>658</v>
      </c>
    </row>
    <row r="4" spans="1:5">
      <c r="A4" s="106">
        <v>1</v>
      </c>
      <c r="B4" s="153" t="s">
        <v>627</v>
      </c>
      <c r="C4" s="106" t="s">
        <v>659</v>
      </c>
      <c r="D4" s="106" t="s">
        <v>32</v>
      </c>
      <c r="E4" s="106" t="s">
        <v>660</v>
      </c>
    </row>
    <row r="5" spans="1:5">
      <c r="A5" s="106"/>
      <c r="B5" s="153"/>
      <c r="C5" s="106" t="s">
        <v>661</v>
      </c>
      <c r="D5" s="106"/>
      <c r="E5" s="106" t="s">
        <v>660</v>
      </c>
    </row>
    <row r="6" spans="1:5">
      <c r="A6" s="106"/>
      <c r="B6" s="153"/>
      <c r="C6" s="106" t="s">
        <v>662</v>
      </c>
      <c r="D6" s="106" t="s">
        <v>19</v>
      </c>
      <c r="E6" s="106"/>
    </row>
    <row r="7" spans="1:5">
      <c r="A7" s="106"/>
      <c r="B7" s="153"/>
      <c r="C7" s="106" t="s">
        <v>663</v>
      </c>
      <c r="D7" s="106" t="s">
        <v>664</v>
      </c>
      <c r="E7" s="106" t="s">
        <v>664</v>
      </c>
    </row>
    <row r="8" spans="1:5">
      <c r="A8" s="106"/>
      <c r="B8" s="153"/>
      <c r="C8" s="106" t="s">
        <v>665</v>
      </c>
      <c r="D8" s="106" t="s">
        <v>32</v>
      </c>
      <c r="E8" s="106" t="s">
        <v>666</v>
      </c>
    </row>
    <row r="9" spans="1:5">
      <c r="A9" s="106"/>
      <c r="B9" s="153"/>
      <c r="C9" s="106" t="s">
        <v>667</v>
      </c>
      <c r="D9" s="106" t="s">
        <v>32</v>
      </c>
      <c r="E9" s="106"/>
    </row>
    <row r="10" spans="1:5">
      <c r="A10" s="106">
        <v>2</v>
      </c>
      <c r="B10" s="153" t="s">
        <v>377</v>
      </c>
      <c r="C10" s="106" t="s">
        <v>668</v>
      </c>
      <c r="D10" s="106" t="s">
        <v>32</v>
      </c>
      <c r="E10" s="106"/>
    </row>
    <row r="11" spans="1:5">
      <c r="A11" s="106"/>
      <c r="B11" s="153"/>
      <c r="C11" s="106" t="s">
        <v>669</v>
      </c>
      <c r="D11" s="106" t="s">
        <v>670</v>
      </c>
      <c r="E11" s="106"/>
    </row>
    <row r="12" spans="1:5">
      <c r="A12" s="106"/>
      <c r="B12" s="153"/>
      <c r="C12" s="106" t="s">
        <v>671</v>
      </c>
      <c r="D12" s="106" t="s">
        <v>32</v>
      </c>
      <c r="E12" s="106" t="s">
        <v>672</v>
      </c>
    </row>
    <row r="13" spans="1:5">
      <c r="A13" s="106"/>
      <c r="B13" s="153"/>
      <c r="C13" s="106" t="s">
        <v>673</v>
      </c>
      <c r="D13" s="106" t="s">
        <v>664</v>
      </c>
      <c r="E13" s="106" t="s">
        <v>664</v>
      </c>
    </row>
    <row r="14" spans="1:5">
      <c r="A14" s="106"/>
      <c r="B14" s="153"/>
      <c r="C14" s="106" t="s">
        <v>674</v>
      </c>
      <c r="D14" s="106" t="s">
        <v>19</v>
      </c>
      <c r="E14" s="106"/>
    </row>
    <row r="15" spans="1:5">
      <c r="A15" s="106"/>
      <c r="B15" s="153"/>
      <c r="C15" s="106" t="s">
        <v>675</v>
      </c>
      <c r="D15" s="106" t="s">
        <v>19</v>
      </c>
      <c r="E15" s="106"/>
    </row>
    <row r="16" spans="1:5">
      <c r="A16" s="106"/>
      <c r="B16" s="153"/>
      <c r="C16" s="106"/>
      <c r="D16" s="106"/>
      <c r="E16" s="106"/>
    </row>
    <row r="17" spans="1:5">
      <c r="A17" s="106">
        <v>3</v>
      </c>
      <c r="B17" s="153" t="s">
        <v>376</v>
      </c>
      <c r="C17" s="106" t="s">
        <v>676</v>
      </c>
      <c r="D17" s="106" t="s">
        <v>32</v>
      </c>
      <c r="E17" s="106" t="s">
        <v>672</v>
      </c>
    </row>
    <row r="18" spans="1:5">
      <c r="A18" s="106"/>
      <c r="B18" s="153"/>
      <c r="C18" s="106" t="s">
        <v>677</v>
      </c>
      <c r="D18" s="106" t="s">
        <v>19</v>
      </c>
      <c r="E18" s="106"/>
    </row>
    <row r="19" spans="1:5">
      <c r="A19" s="106"/>
      <c r="B19" s="153"/>
      <c r="C19" s="106" t="s">
        <v>678</v>
      </c>
      <c r="D19" s="106" t="s">
        <v>19</v>
      </c>
      <c r="E19" s="106"/>
    </row>
    <row r="20" spans="1:5">
      <c r="A20" s="106"/>
      <c r="B20" s="153"/>
      <c r="C20" s="106"/>
      <c r="D20" s="106"/>
      <c r="E20" s="106"/>
    </row>
    <row r="21" spans="1:5">
      <c r="A21" s="106">
        <v>4</v>
      </c>
      <c r="B21" s="153" t="s">
        <v>374</v>
      </c>
      <c r="C21" s="154" t="s">
        <v>679</v>
      </c>
      <c r="D21" s="154" t="s">
        <v>19</v>
      </c>
      <c r="E21" s="12"/>
    </row>
    <row r="22" spans="1:5">
      <c r="A22" s="106"/>
      <c r="B22" s="153"/>
      <c r="C22" s="106" t="s">
        <v>680</v>
      </c>
      <c r="D22" s="106" t="s">
        <v>19</v>
      </c>
      <c r="E22" s="106"/>
    </row>
    <row r="23" spans="1:5">
      <c r="A23" s="106"/>
      <c r="B23" s="153"/>
      <c r="C23" s="106" t="s">
        <v>681</v>
      </c>
      <c r="D23" s="106" t="s">
        <v>19</v>
      </c>
      <c r="E23" s="106"/>
    </row>
    <row r="24" spans="1:5">
      <c r="A24" s="106"/>
      <c r="B24" s="153"/>
      <c r="C24" s="106" t="s">
        <v>682</v>
      </c>
      <c r="D24" s="106"/>
      <c r="E24" s="106" t="s">
        <v>683</v>
      </c>
    </row>
    <row r="25" spans="1:5">
      <c r="A25" s="106"/>
      <c r="B25" s="153"/>
      <c r="C25" s="106" t="s">
        <v>684</v>
      </c>
      <c r="D25" s="106"/>
      <c r="E25" s="106"/>
    </row>
    <row r="26" spans="1:5">
      <c r="A26" s="106"/>
      <c r="B26" s="153"/>
      <c r="C26" s="106" t="s">
        <v>685</v>
      </c>
      <c r="D26" s="106"/>
      <c r="E26" s="106" t="s">
        <v>683</v>
      </c>
    </row>
    <row r="27" spans="1:5">
      <c r="A27" s="106"/>
      <c r="B27" s="153"/>
      <c r="C27" s="106" t="s">
        <v>686</v>
      </c>
      <c r="D27" s="106" t="s">
        <v>664</v>
      </c>
      <c r="E27" s="106" t="s">
        <v>664</v>
      </c>
    </row>
    <row r="28" spans="1:5">
      <c r="A28" s="106"/>
      <c r="B28" s="153"/>
      <c r="C28" s="106"/>
      <c r="D28" s="106"/>
      <c r="E28" s="106"/>
    </row>
    <row r="29" spans="1:5">
      <c r="A29" s="106">
        <v>5</v>
      </c>
      <c r="B29" s="153" t="s">
        <v>687</v>
      </c>
      <c r="C29" s="106" t="s">
        <v>688</v>
      </c>
      <c r="D29" s="106"/>
      <c r="E29" s="106" t="s">
        <v>672</v>
      </c>
    </row>
    <row r="30" spans="1:5">
      <c r="A30" s="106"/>
      <c r="B30" s="153"/>
      <c r="C30" s="106" t="s">
        <v>689</v>
      </c>
      <c r="D30" s="106"/>
      <c r="E30" s="106" t="s">
        <v>690</v>
      </c>
    </row>
    <row r="31" spans="1:5">
      <c r="A31" s="106"/>
      <c r="B31" s="153"/>
      <c r="C31" s="106" t="s">
        <v>691</v>
      </c>
      <c r="D31" s="106" t="s">
        <v>32</v>
      </c>
      <c r="E31" s="106" t="s">
        <v>666</v>
      </c>
    </row>
    <row r="32" spans="1:5">
      <c r="A32" s="106"/>
      <c r="B32" s="153"/>
      <c r="C32" s="106" t="s">
        <v>692</v>
      </c>
      <c r="D32" s="106" t="s">
        <v>19</v>
      </c>
      <c r="E32" s="106"/>
    </row>
    <row r="33" spans="1:5">
      <c r="A33" s="106"/>
      <c r="B33" s="153"/>
      <c r="C33" s="106" t="s">
        <v>693</v>
      </c>
      <c r="D33" s="106"/>
      <c r="E33" s="106" t="s">
        <v>672</v>
      </c>
    </row>
    <row r="34" spans="1:5">
      <c r="A34" s="106"/>
      <c r="B34" s="153"/>
      <c r="C34" s="106" t="s">
        <v>694</v>
      </c>
      <c r="D34" s="106" t="s">
        <v>32</v>
      </c>
      <c r="E34" s="106" t="s">
        <v>695</v>
      </c>
    </row>
    <row r="35" spans="1:5">
      <c r="A35" s="106"/>
      <c r="B35" s="153"/>
      <c r="C35" s="106" t="s">
        <v>696</v>
      </c>
      <c r="D35" s="106"/>
      <c r="E35" s="106"/>
    </row>
    <row r="36" spans="1:5">
      <c r="A36" s="106"/>
      <c r="B36" s="153"/>
      <c r="C36" s="106" t="s">
        <v>697</v>
      </c>
      <c r="D36" s="106"/>
      <c r="E36" s="106"/>
    </row>
    <row r="37" spans="1:5">
      <c r="A37" s="106"/>
      <c r="B37" s="153"/>
      <c r="C37" s="106"/>
      <c r="D37" s="106"/>
      <c r="E37" s="106"/>
    </row>
    <row r="38" spans="1:5">
      <c r="A38" s="106">
        <v>6</v>
      </c>
      <c r="B38" s="153" t="s">
        <v>371</v>
      </c>
      <c r="C38" s="106" t="s">
        <v>698</v>
      </c>
      <c r="D38" s="106" t="s">
        <v>19</v>
      </c>
      <c r="E38" s="106"/>
    </row>
    <row r="39" spans="1:5">
      <c r="A39" s="106"/>
      <c r="B39" s="153"/>
      <c r="C39" s="106" t="s">
        <v>699</v>
      </c>
      <c r="D39" s="106"/>
      <c r="E39" s="106" t="s">
        <v>690</v>
      </c>
    </row>
    <row r="40" spans="1:5">
      <c r="A40" s="106"/>
      <c r="B40" s="153"/>
      <c r="C40" s="106" t="s">
        <v>700</v>
      </c>
      <c r="D40" s="106"/>
      <c r="E40" s="106" t="s">
        <v>690</v>
      </c>
    </row>
    <row r="41" spans="1:5">
      <c r="A41" s="106"/>
      <c r="B41" s="153"/>
      <c r="C41" s="106" t="s">
        <v>701</v>
      </c>
      <c r="D41" s="106"/>
      <c r="E41" s="106"/>
    </row>
    <row r="42" spans="1:5">
      <c r="A42" s="106"/>
      <c r="B42" s="153"/>
      <c r="C42" s="106" t="s">
        <v>702</v>
      </c>
      <c r="D42" s="106" t="s">
        <v>19</v>
      </c>
      <c r="E42" s="106" t="s">
        <v>703</v>
      </c>
    </row>
    <row r="43" spans="1:5">
      <c r="A43" s="106"/>
      <c r="B43" s="153"/>
      <c r="C43" s="106" t="s">
        <v>704</v>
      </c>
      <c r="D43" s="106" t="s">
        <v>19</v>
      </c>
      <c r="E43" s="106"/>
    </row>
    <row r="44" spans="1:5" ht="100.5" customHeight="1">
      <c r="A44" s="568">
        <v>54</v>
      </c>
      <c r="B44" s="569"/>
      <c r="C44" s="569"/>
      <c r="D44" s="569"/>
      <c r="E44" s="570"/>
    </row>
    <row r="45" spans="1:5">
      <c r="A45" s="106">
        <v>7</v>
      </c>
      <c r="B45" s="153" t="s">
        <v>373</v>
      </c>
      <c r="C45" s="106" t="s">
        <v>705</v>
      </c>
      <c r="D45" s="106" t="s">
        <v>19</v>
      </c>
      <c r="E45" s="106" t="s">
        <v>672</v>
      </c>
    </row>
    <row r="46" spans="1:5">
      <c r="A46" s="106"/>
      <c r="B46" s="153"/>
      <c r="C46" s="106" t="s">
        <v>706</v>
      </c>
      <c r="D46" s="106" t="s">
        <v>19</v>
      </c>
      <c r="E46" s="106" t="s">
        <v>672</v>
      </c>
    </row>
    <row r="47" spans="1:5">
      <c r="A47" s="106"/>
      <c r="B47" s="153"/>
      <c r="C47" s="106" t="s">
        <v>707</v>
      </c>
      <c r="D47" s="106" t="s">
        <v>664</v>
      </c>
      <c r="E47" s="106" t="s">
        <v>664</v>
      </c>
    </row>
    <row r="48" spans="1:5">
      <c r="A48" s="106"/>
      <c r="B48" s="153"/>
      <c r="C48" s="106" t="s">
        <v>708</v>
      </c>
      <c r="D48" s="106"/>
      <c r="E48" s="106" t="s">
        <v>709</v>
      </c>
    </row>
    <row r="49" spans="1:5">
      <c r="A49" s="106"/>
      <c r="B49" s="153"/>
      <c r="C49" s="106" t="s">
        <v>710</v>
      </c>
      <c r="D49" s="106"/>
      <c r="E49" s="106" t="s">
        <v>660</v>
      </c>
    </row>
    <row r="50" spans="1:5">
      <c r="A50" s="106"/>
      <c r="B50" s="153"/>
      <c r="C50" s="106" t="s">
        <v>711</v>
      </c>
      <c r="D50" s="106" t="s">
        <v>664</v>
      </c>
      <c r="E50" s="106" t="s">
        <v>664</v>
      </c>
    </row>
    <row r="51" spans="1:5">
      <c r="A51" s="106"/>
      <c r="B51" s="153"/>
      <c r="C51" s="106" t="s">
        <v>712</v>
      </c>
      <c r="D51" s="106" t="s">
        <v>664</v>
      </c>
      <c r="E51" s="106" t="s">
        <v>664</v>
      </c>
    </row>
    <row r="52" spans="1:5">
      <c r="A52" s="106"/>
      <c r="B52" s="153"/>
      <c r="C52" s="106" t="s">
        <v>713</v>
      </c>
      <c r="D52" s="106" t="s">
        <v>664</v>
      </c>
      <c r="E52" s="106" t="s">
        <v>664</v>
      </c>
    </row>
    <row r="53" spans="1:5">
      <c r="A53" s="106"/>
      <c r="B53" s="153"/>
      <c r="C53" s="106" t="s">
        <v>714</v>
      </c>
      <c r="D53" s="106"/>
      <c r="E53" s="106" t="s">
        <v>32</v>
      </c>
    </row>
    <row r="54" spans="1:5">
      <c r="A54" s="106"/>
      <c r="B54" s="153"/>
      <c r="C54" s="106" t="s">
        <v>715</v>
      </c>
      <c r="D54" s="106"/>
      <c r="E54" s="106"/>
    </row>
    <row r="55" spans="1:5">
      <c r="A55" s="106"/>
      <c r="B55" s="153"/>
      <c r="C55" s="12"/>
      <c r="D55" s="148"/>
      <c r="E55" s="12"/>
    </row>
    <row r="56" spans="1:5">
      <c r="A56" s="106">
        <v>8</v>
      </c>
      <c r="B56" s="153" t="s">
        <v>716</v>
      </c>
      <c r="C56" s="106" t="s">
        <v>717</v>
      </c>
      <c r="D56" s="106" t="s">
        <v>664</v>
      </c>
      <c r="E56" s="106" t="s">
        <v>664</v>
      </c>
    </row>
    <row r="57" spans="1:5">
      <c r="A57" s="106"/>
      <c r="B57" s="153"/>
      <c r="C57" s="106" t="s">
        <v>718</v>
      </c>
      <c r="D57" s="106" t="s">
        <v>19</v>
      </c>
      <c r="E57" s="106"/>
    </row>
    <row r="58" spans="1:5">
      <c r="A58" s="106"/>
      <c r="B58" s="153"/>
      <c r="C58" s="106" t="s">
        <v>719</v>
      </c>
      <c r="D58" s="106" t="s">
        <v>32</v>
      </c>
      <c r="E58" s="106"/>
    </row>
    <row r="59" spans="1:5">
      <c r="A59" s="106"/>
      <c r="B59" s="153"/>
      <c r="C59" s="106" t="s">
        <v>720</v>
      </c>
      <c r="D59" s="106" t="s">
        <v>664</v>
      </c>
      <c r="E59" s="106" t="s">
        <v>664</v>
      </c>
    </row>
    <row r="60" spans="1:5">
      <c r="A60" s="106"/>
      <c r="B60" s="153"/>
      <c r="C60" s="106" t="s">
        <v>721</v>
      </c>
      <c r="D60" s="106"/>
      <c r="E60" s="106" t="s">
        <v>670</v>
      </c>
    </row>
    <row r="61" spans="1:5">
      <c r="A61" s="106"/>
      <c r="B61" s="153"/>
      <c r="C61" s="106" t="s">
        <v>722</v>
      </c>
      <c r="D61" s="106" t="s">
        <v>664</v>
      </c>
      <c r="E61" s="106" t="s">
        <v>664</v>
      </c>
    </row>
    <row r="62" spans="1:5">
      <c r="A62" s="106"/>
      <c r="B62" s="153"/>
      <c r="C62" s="106"/>
      <c r="D62" s="106"/>
      <c r="E62" s="106"/>
    </row>
    <row r="63" spans="1:5">
      <c r="A63" s="106">
        <v>9</v>
      </c>
      <c r="B63" s="153" t="s">
        <v>723</v>
      </c>
      <c r="C63" s="106" t="s">
        <v>724</v>
      </c>
      <c r="D63" s="106"/>
      <c r="E63" s="106" t="s">
        <v>660</v>
      </c>
    </row>
    <row r="64" spans="1:5">
      <c r="A64" s="106"/>
      <c r="B64" s="153"/>
      <c r="C64" s="106" t="s">
        <v>725</v>
      </c>
      <c r="D64" s="106"/>
      <c r="E64" s="106" t="s">
        <v>660</v>
      </c>
    </row>
    <row r="65" spans="1:5">
      <c r="A65" s="106"/>
      <c r="B65" s="153"/>
      <c r="C65" s="106" t="s">
        <v>726</v>
      </c>
      <c r="D65" s="106" t="s">
        <v>19</v>
      </c>
      <c r="E65" s="106"/>
    </row>
    <row r="66" spans="1:5">
      <c r="A66" s="106"/>
      <c r="B66" s="153"/>
      <c r="C66" s="106" t="s">
        <v>727</v>
      </c>
      <c r="D66" s="106" t="s">
        <v>664</v>
      </c>
      <c r="E66" s="106" t="s">
        <v>664</v>
      </c>
    </row>
    <row r="67" spans="1:5">
      <c r="A67" s="106"/>
      <c r="B67" s="153"/>
      <c r="C67" s="106" t="s">
        <v>728</v>
      </c>
      <c r="D67" s="106" t="s">
        <v>664</v>
      </c>
      <c r="E67" s="106" t="s">
        <v>664</v>
      </c>
    </row>
    <row r="68" spans="1:5">
      <c r="A68" s="106"/>
      <c r="B68" s="153"/>
      <c r="C68" s="106" t="s">
        <v>729</v>
      </c>
      <c r="D68" s="106"/>
      <c r="E68" s="106" t="s">
        <v>666</v>
      </c>
    </row>
    <row r="69" spans="1:5">
      <c r="A69" s="106"/>
      <c r="B69" s="153"/>
      <c r="C69" s="106"/>
      <c r="D69" s="106"/>
      <c r="E69" s="106"/>
    </row>
    <row r="70" spans="1:5">
      <c r="A70" s="106">
        <v>10</v>
      </c>
      <c r="B70" s="153" t="s">
        <v>369</v>
      </c>
      <c r="C70" s="106" t="s">
        <v>730</v>
      </c>
      <c r="D70" s="106" t="s">
        <v>664</v>
      </c>
      <c r="E70" s="106" t="s">
        <v>664</v>
      </c>
    </row>
    <row r="71" spans="1:5">
      <c r="A71" s="106"/>
      <c r="B71" s="153"/>
      <c r="C71" s="106" t="s">
        <v>731</v>
      </c>
      <c r="D71" s="106" t="s">
        <v>664</v>
      </c>
      <c r="E71" s="106" t="s">
        <v>664</v>
      </c>
    </row>
    <row r="72" spans="1:5">
      <c r="A72" s="106"/>
      <c r="B72" s="153"/>
      <c r="C72" s="106" t="s">
        <v>732</v>
      </c>
      <c r="D72" s="106"/>
      <c r="E72" s="106" t="s">
        <v>733</v>
      </c>
    </row>
    <row r="73" spans="1:5">
      <c r="A73" s="106"/>
      <c r="B73" s="153"/>
      <c r="C73" s="106" t="s">
        <v>734</v>
      </c>
      <c r="D73" s="106" t="s">
        <v>664</v>
      </c>
      <c r="E73" s="106" t="s">
        <v>664</v>
      </c>
    </row>
    <row r="74" spans="1:5">
      <c r="A74" s="106"/>
      <c r="B74" s="153"/>
      <c r="C74" s="106" t="s">
        <v>735</v>
      </c>
      <c r="D74" s="106" t="s">
        <v>664</v>
      </c>
      <c r="E74" s="106" t="s">
        <v>664</v>
      </c>
    </row>
    <row r="75" spans="1:5">
      <c r="A75" s="106"/>
      <c r="B75" s="153"/>
      <c r="C75" s="106" t="s">
        <v>736</v>
      </c>
      <c r="D75" s="106" t="s">
        <v>664</v>
      </c>
      <c r="E75" s="106" t="s">
        <v>664</v>
      </c>
    </row>
    <row r="76" spans="1:5">
      <c r="A76" s="106"/>
      <c r="B76" s="153"/>
      <c r="C76" s="106" t="s">
        <v>737</v>
      </c>
      <c r="D76" s="106" t="s">
        <v>19</v>
      </c>
      <c r="E76" s="106"/>
    </row>
    <row r="77" spans="1:5">
      <c r="A77" s="106"/>
      <c r="B77" s="153"/>
      <c r="C77" s="106"/>
      <c r="D77" s="106"/>
      <c r="E77" s="106"/>
    </row>
    <row r="78" spans="1:5">
      <c r="A78" s="106">
        <v>11</v>
      </c>
      <c r="B78" s="153" t="s">
        <v>368</v>
      </c>
      <c r="C78" s="154" t="s">
        <v>738</v>
      </c>
      <c r="D78" s="148"/>
      <c r="E78" s="106"/>
    </row>
    <row r="79" spans="1:5">
      <c r="A79" s="106"/>
      <c r="B79" s="153"/>
      <c r="C79" s="106" t="s">
        <v>739</v>
      </c>
      <c r="D79" s="106" t="s">
        <v>19</v>
      </c>
      <c r="E79" s="106"/>
    </row>
    <row r="80" spans="1:5">
      <c r="A80" s="106"/>
      <c r="B80" s="153"/>
      <c r="C80" s="106" t="s">
        <v>740</v>
      </c>
      <c r="D80" s="106" t="s">
        <v>19</v>
      </c>
      <c r="E80" s="106"/>
    </row>
    <row r="81" spans="1:5">
      <c r="A81" s="106"/>
      <c r="B81" s="153"/>
      <c r="C81" s="106" t="s">
        <v>741</v>
      </c>
      <c r="D81" s="106" t="s">
        <v>19</v>
      </c>
      <c r="E81" s="106"/>
    </row>
    <row r="82" spans="1:5">
      <c r="A82" s="106"/>
      <c r="B82" s="153"/>
      <c r="C82" s="106" t="s">
        <v>742</v>
      </c>
      <c r="D82" s="106"/>
      <c r="E82" s="106"/>
    </row>
    <row r="83" spans="1:5">
      <c r="A83" s="106"/>
      <c r="B83" s="153"/>
      <c r="C83" s="106" t="s">
        <v>743</v>
      </c>
      <c r="D83" s="106" t="s">
        <v>744</v>
      </c>
      <c r="E83" s="106" t="s">
        <v>664</v>
      </c>
    </row>
    <row r="84" spans="1:5">
      <c r="A84" s="106"/>
      <c r="B84" s="153"/>
      <c r="C84" s="106" t="s">
        <v>745</v>
      </c>
      <c r="D84" s="106" t="s">
        <v>664</v>
      </c>
      <c r="E84" s="106"/>
    </row>
    <row r="85" spans="1:5">
      <c r="A85" s="106">
        <v>12</v>
      </c>
      <c r="B85" s="153" t="s">
        <v>367</v>
      </c>
      <c r="C85" s="106" t="s">
        <v>746</v>
      </c>
      <c r="D85" s="106" t="s">
        <v>664</v>
      </c>
      <c r="E85" s="106" t="s">
        <v>664</v>
      </c>
    </row>
    <row r="86" spans="1:5">
      <c r="A86" s="106"/>
      <c r="B86" s="153"/>
      <c r="C86" s="106" t="s">
        <v>747</v>
      </c>
      <c r="D86" s="106" t="s">
        <v>19</v>
      </c>
      <c r="E86" s="106"/>
    </row>
    <row r="87" spans="1:5">
      <c r="A87" s="106"/>
      <c r="B87" s="153"/>
      <c r="C87" s="106" t="s">
        <v>748</v>
      </c>
      <c r="D87" s="106" t="s">
        <v>19</v>
      </c>
      <c r="E87" s="106"/>
    </row>
    <row r="88" spans="1:5">
      <c r="A88" s="106"/>
      <c r="B88" s="153"/>
      <c r="C88" s="106" t="s">
        <v>749</v>
      </c>
      <c r="D88" s="106" t="s">
        <v>664</v>
      </c>
      <c r="E88" s="106" t="s">
        <v>664</v>
      </c>
    </row>
    <row r="89" spans="1:5">
      <c r="A89" s="106"/>
      <c r="B89" s="153"/>
      <c r="C89" s="106" t="s">
        <v>367</v>
      </c>
      <c r="D89" s="106" t="s">
        <v>19</v>
      </c>
      <c r="E89" s="106"/>
    </row>
    <row r="90" spans="1:5">
      <c r="A90" s="106"/>
      <c r="B90" s="153"/>
      <c r="C90" s="106" t="s">
        <v>750</v>
      </c>
      <c r="D90" s="106" t="s">
        <v>664</v>
      </c>
      <c r="E90" s="106" t="s">
        <v>664</v>
      </c>
    </row>
    <row r="91" spans="1:5" ht="84" customHeight="1">
      <c r="A91" s="568">
        <v>55</v>
      </c>
      <c r="B91" s="569"/>
      <c r="C91" s="569"/>
      <c r="D91" s="569"/>
      <c r="E91" s="570"/>
    </row>
    <row r="92" spans="1:5">
      <c r="A92" s="106">
        <v>13</v>
      </c>
      <c r="B92" s="153" t="s">
        <v>383</v>
      </c>
      <c r="C92" s="106" t="s">
        <v>751</v>
      </c>
      <c r="D92" s="106" t="s">
        <v>664</v>
      </c>
      <c r="E92" s="106" t="s">
        <v>664</v>
      </c>
    </row>
    <row r="93" spans="1:5">
      <c r="A93" s="106"/>
      <c r="B93" s="153"/>
      <c r="C93" s="106" t="s">
        <v>752</v>
      </c>
      <c r="D93" s="106" t="s">
        <v>19</v>
      </c>
      <c r="E93" s="106"/>
    </row>
    <row r="94" spans="1:5">
      <c r="A94" s="106"/>
      <c r="B94" s="153"/>
      <c r="C94" s="106" t="s">
        <v>753</v>
      </c>
      <c r="D94" s="106" t="s">
        <v>664</v>
      </c>
      <c r="E94" s="106" t="s">
        <v>664</v>
      </c>
    </row>
    <row r="95" spans="1:5">
      <c r="A95" s="106"/>
      <c r="B95" s="153"/>
      <c r="C95" s="106" t="s">
        <v>754</v>
      </c>
      <c r="D95" s="106" t="s">
        <v>664</v>
      </c>
      <c r="E95" s="106" t="s">
        <v>664</v>
      </c>
    </row>
    <row r="96" spans="1:5">
      <c r="A96" s="106"/>
      <c r="B96" s="153"/>
      <c r="C96" s="106" t="s">
        <v>754</v>
      </c>
      <c r="D96" s="106" t="s">
        <v>664</v>
      </c>
      <c r="E96" s="106" t="s">
        <v>664</v>
      </c>
    </row>
    <row r="97" spans="1:5">
      <c r="A97" s="106"/>
      <c r="B97" s="153"/>
      <c r="C97" s="106"/>
      <c r="D97" s="106"/>
      <c r="E97" s="106"/>
    </row>
    <row r="98" spans="1:5">
      <c r="A98" s="106">
        <v>14</v>
      </c>
      <c r="B98" s="153" t="s">
        <v>626</v>
      </c>
      <c r="C98" s="106" t="s">
        <v>755</v>
      </c>
      <c r="D98" s="106" t="s">
        <v>19</v>
      </c>
      <c r="E98" s="106"/>
    </row>
    <row r="99" spans="1:5">
      <c r="A99" s="106"/>
      <c r="B99" s="153"/>
      <c r="C99" s="106" t="s">
        <v>756</v>
      </c>
      <c r="D99" s="106" t="s">
        <v>664</v>
      </c>
      <c r="E99" s="106" t="s">
        <v>664</v>
      </c>
    </row>
    <row r="100" spans="1:5">
      <c r="A100" s="106"/>
      <c r="B100" s="153"/>
      <c r="C100" s="106" t="s">
        <v>626</v>
      </c>
      <c r="D100" s="106" t="s">
        <v>19</v>
      </c>
      <c r="E100" s="106"/>
    </row>
    <row r="101" spans="1:5">
      <c r="A101" s="106"/>
      <c r="B101" s="153"/>
      <c r="C101" s="106"/>
      <c r="D101" s="106"/>
      <c r="E101" s="106"/>
    </row>
    <row r="102" spans="1:5">
      <c r="A102" s="106">
        <v>15</v>
      </c>
      <c r="B102" s="153" t="s">
        <v>625</v>
      </c>
      <c r="C102" s="106" t="s">
        <v>757</v>
      </c>
      <c r="D102" s="106" t="s">
        <v>19</v>
      </c>
      <c r="E102" s="106"/>
    </row>
    <row r="103" spans="1:5">
      <c r="A103" s="106"/>
      <c r="B103" s="153"/>
      <c r="C103" s="106" t="s">
        <v>758</v>
      </c>
      <c r="D103" s="106" t="s">
        <v>664</v>
      </c>
      <c r="E103" s="106" t="s">
        <v>664</v>
      </c>
    </row>
    <row r="104" spans="1:5">
      <c r="A104" s="106"/>
      <c r="B104" s="153"/>
      <c r="C104" s="106" t="s">
        <v>759</v>
      </c>
      <c r="D104" s="106"/>
      <c r="E104" s="106" t="s">
        <v>760</v>
      </c>
    </row>
    <row r="105" spans="1:5">
      <c r="A105" s="106"/>
      <c r="B105" s="153"/>
      <c r="C105" s="106" t="s">
        <v>761</v>
      </c>
      <c r="D105" s="106" t="s">
        <v>19</v>
      </c>
      <c r="E105" s="106"/>
    </row>
    <row r="106" spans="1:5">
      <c r="A106" s="106"/>
      <c r="B106" s="153"/>
      <c r="C106" s="106"/>
      <c r="D106" s="106"/>
      <c r="E106" s="106"/>
    </row>
    <row r="107" spans="1:5">
      <c r="A107" s="106">
        <v>16</v>
      </c>
      <c r="B107" s="153" t="s">
        <v>380</v>
      </c>
      <c r="C107" s="106" t="s">
        <v>762</v>
      </c>
      <c r="D107" s="106" t="s">
        <v>19</v>
      </c>
      <c r="E107" s="106"/>
    </row>
    <row r="108" spans="1:5">
      <c r="A108" s="106"/>
      <c r="B108" s="153"/>
      <c r="C108" s="106" t="s">
        <v>763</v>
      </c>
      <c r="D108" s="106" t="s">
        <v>19</v>
      </c>
      <c r="E108" s="106"/>
    </row>
    <row r="109" spans="1:5">
      <c r="A109" s="106"/>
      <c r="B109" s="153"/>
      <c r="C109" s="106"/>
      <c r="D109" s="106"/>
      <c r="E109" s="106"/>
    </row>
    <row r="110" spans="1:5">
      <c r="A110" s="106">
        <v>17</v>
      </c>
      <c r="B110" s="153" t="s">
        <v>624</v>
      </c>
      <c r="C110" s="106" t="s">
        <v>764</v>
      </c>
      <c r="D110" s="106" t="s">
        <v>19</v>
      </c>
      <c r="E110" s="106"/>
    </row>
    <row r="111" spans="1:5">
      <c r="A111" s="106"/>
      <c r="B111" s="153"/>
      <c r="C111" s="106" t="s">
        <v>624</v>
      </c>
      <c r="D111" s="106" t="s">
        <v>765</v>
      </c>
      <c r="E111" s="106"/>
    </row>
    <row r="112" spans="1:5">
      <c r="A112" s="106"/>
      <c r="B112" s="153"/>
      <c r="C112" s="106" t="s">
        <v>766</v>
      </c>
      <c r="D112" s="106" t="s">
        <v>19</v>
      </c>
      <c r="E112" s="106"/>
    </row>
    <row r="113" spans="1:5">
      <c r="A113" s="106"/>
      <c r="B113" s="153"/>
      <c r="C113" s="106" t="s">
        <v>767</v>
      </c>
      <c r="D113" s="106" t="s">
        <v>664</v>
      </c>
      <c r="E113" s="106" t="s">
        <v>664</v>
      </c>
    </row>
    <row r="114" spans="1:5">
      <c r="A114" s="106"/>
      <c r="B114" s="153"/>
      <c r="C114" s="106" t="s">
        <v>768</v>
      </c>
      <c r="D114" s="106" t="s">
        <v>664</v>
      </c>
      <c r="E114" s="106" t="s">
        <v>664</v>
      </c>
    </row>
    <row r="115" spans="1:5">
      <c r="A115" s="106"/>
      <c r="B115" s="153"/>
      <c r="C115" s="106" t="s">
        <v>769</v>
      </c>
      <c r="D115" s="106" t="s">
        <v>664</v>
      </c>
      <c r="E115" s="106" t="s">
        <v>664</v>
      </c>
    </row>
    <row r="116" spans="1:5">
      <c r="A116" s="106"/>
      <c r="B116" s="153"/>
      <c r="C116" s="106" t="s">
        <v>770</v>
      </c>
      <c r="D116" s="106" t="s">
        <v>664</v>
      </c>
      <c r="E116" s="106" t="s">
        <v>664</v>
      </c>
    </row>
    <row r="117" spans="1:5">
      <c r="A117" s="106"/>
      <c r="B117" s="153"/>
      <c r="C117" s="106" t="s">
        <v>771</v>
      </c>
      <c r="D117" s="106" t="s">
        <v>11</v>
      </c>
      <c r="E117" s="106"/>
    </row>
    <row r="118" spans="1:5">
      <c r="A118" s="106"/>
      <c r="B118" s="153"/>
      <c r="C118" s="106" t="s">
        <v>772</v>
      </c>
      <c r="D118" s="106"/>
      <c r="E118" s="106"/>
    </row>
    <row r="119" spans="1:5">
      <c r="A119" s="106"/>
      <c r="B119" s="153"/>
      <c r="C119" s="106" t="s">
        <v>773</v>
      </c>
      <c r="D119" s="106"/>
      <c r="E119" s="106"/>
    </row>
    <row r="120" spans="1:5">
      <c r="A120" s="106"/>
      <c r="B120" s="153"/>
      <c r="C120" s="106" t="s">
        <v>774</v>
      </c>
      <c r="D120" s="106"/>
      <c r="E120" s="106"/>
    </row>
    <row r="121" spans="1:5">
      <c r="A121" s="106"/>
      <c r="B121" s="153"/>
      <c r="C121" s="106" t="s">
        <v>775</v>
      </c>
      <c r="D121" s="106"/>
      <c r="E121" s="106"/>
    </row>
    <row r="122" spans="1:5">
      <c r="A122" s="106">
        <v>18</v>
      </c>
      <c r="B122" s="153" t="s">
        <v>381</v>
      </c>
      <c r="C122" s="106" t="s">
        <v>776</v>
      </c>
      <c r="D122" s="106" t="s">
        <v>664</v>
      </c>
      <c r="E122" s="106" t="s">
        <v>664</v>
      </c>
    </row>
    <row r="123" spans="1:5">
      <c r="A123" s="106"/>
      <c r="B123" s="153"/>
      <c r="C123" s="106" t="s">
        <v>777</v>
      </c>
      <c r="D123" s="12"/>
      <c r="E123" s="12"/>
    </row>
    <row r="124" spans="1:5">
      <c r="A124" s="106"/>
      <c r="B124" s="153"/>
      <c r="C124" s="106" t="s">
        <v>778</v>
      </c>
      <c r="D124" s="106" t="s">
        <v>19</v>
      </c>
      <c r="E124" s="106"/>
    </row>
    <row r="125" spans="1:5">
      <c r="A125" s="106"/>
      <c r="B125" s="153"/>
      <c r="C125" s="106" t="s">
        <v>779</v>
      </c>
      <c r="D125" s="106" t="s">
        <v>19</v>
      </c>
      <c r="E125" s="106"/>
    </row>
    <row r="126" spans="1:5">
      <c r="A126" s="106"/>
      <c r="B126" s="153"/>
      <c r="C126" s="106" t="s">
        <v>780</v>
      </c>
      <c r="D126" s="106" t="s">
        <v>664</v>
      </c>
      <c r="E126" s="106" t="s">
        <v>664</v>
      </c>
    </row>
    <row r="127" spans="1:5">
      <c r="A127" s="106"/>
      <c r="B127" s="153"/>
      <c r="C127" s="106"/>
      <c r="D127" s="106"/>
      <c r="E127" s="106"/>
    </row>
    <row r="128" spans="1:5">
      <c r="A128" s="106">
        <v>19</v>
      </c>
      <c r="B128" s="153" t="s">
        <v>379</v>
      </c>
      <c r="C128" s="106" t="s">
        <v>781</v>
      </c>
      <c r="D128" s="106" t="s">
        <v>664</v>
      </c>
      <c r="E128" s="106" t="s">
        <v>664</v>
      </c>
    </row>
    <row r="129" spans="1:5">
      <c r="A129" s="106"/>
      <c r="B129" s="153"/>
      <c r="C129" s="106" t="s">
        <v>782</v>
      </c>
      <c r="D129" s="106" t="s">
        <v>664</v>
      </c>
      <c r="E129" s="106"/>
    </row>
    <row r="130" spans="1:5">
      <c r="A130" s="106"/>
      <c r="B130" s="153"/>
      <c r="C130" s="106" t="s">
        <v>783</v>
      </c>
      <c r="D130" s="106" t="s">
        <v>19</v>
      </c>
      <c r="E130" s="106"/>
    </row>
    <row r="131" spans="1:5">
      <c r="A131" s="106"/>
      <c r="B131" s="153"/>
      <c r="C131" s="106"/>
      <c r="D131" s="106"/>
      <c r="E131" s="106"/>
    </row>
    <row r="132" spans="1:5">
      <c r="A132" s="106">
        <v>20</v>
      </c>
      <c r="B132" s="153" t="s">
        <v>378</v>
      </c>
      <c r="C132" s="106" t="s">
        <v>784</v>
      </c>
      <c r="D132" s="106" t="s">
        <v>664</v>
      </c>
      <c r="E132" s="106" t="s">
        <v>664</v>
      </c>
    </row>
    <row r="133" spans="1:5">
      <c r="A133" s="106"/>
      <c r="B133" s="153"/>
      <c r="C133" s="106" t="s">
        <v>785</v>
      </c>
      <c r="D133" s="106" t="s">
        <v>19</v>
      </c>
      <c r="E133" s="106"/>
    </row>
    <row r="134" spans="1:5">
      <c r="A134" s="106"/>
      <c r="B134" s="153"/>
      <c r="C134" s="106" t="s">
        <v>786</v>
      </c>
      <c r="D134" s="106"/>
      <c r="E134" s="106" t="s">
        <v>660</v>
      </c>
    </row>
  </sheetData>
  <mergeCells count="4">
    <mergeCell ref="A2:E2"/>
    <mergeCell ref="A44:E44"/>
    <mergeCell ref="A91:E91"/>
    <mergeCell ref="A1:E1"/>
  </mergeCells>
  <pageMargins left="1.4" right="0.25" top="0.75" bottom="0.75" header="0.3" footer="0.3"/>
  <pageSetup paperSize="9" scale="9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8"/>
  <sheetViews>
    <sheetView topLeftCell="A13" workbookViewId="0">
      <selection sqref="A1:D28"/>
    </sheetView>
  </sheetViews>
  <sheetFormatPr defaultRowHeight="15"/>
  <cols>
    <col min="2" max="2" width="22.5703125" customWidth="1"/>
    <col min="3" max="3" width="26.140625" customWidth="1"/>
    <col min="4" max="4" width="32.5703125" customWidth="1"/>
  </cols>
  <sheetData>
    <row r="1" spans="1:4" ht="18" customHeight="1">
      <c r="A1" s="431">
        <v>56</v>
      </c>
      <c r="B1" s="432"/>
      <c r="C1" s="432"/>
      <c r="D1" s="433"/>
    </row>
    <row r="2" spans="1:4" ht="46.5" customHeight="1">
      <c r="A2" s="529" t="s">
        <v>793</v>
      </c>
      <c r="B2" s="530"/>
      <c r="C2" s="530"/>
      <c r="D2" s="531"/>
    </row>
    <row r="3" spans="1:4">
      <c r="A3" s="573" t="s">
        <v>609</v>
      </c>
      <c r="B3" s="574" t="s">
        <v>610</v>
      </c>
      <c r="C3" s="574" t="s">
        <v>611</v>
      </c>
      <c r="D3" s="574" t="s">
        <v>612</v>
      </c>
    </row>
    <row r="4" spans="1:4" ht="23.25" customHeight="1">
      <c r="A4" s="573"/>
      <c r="B4" s="574"/>
      <c r="C4" s="574"/>
      <c r="D4" s="574"/>
    </row>
    <row r="5" spans="1:4">
      <c r="A5" s="260">
        <f t="shared" ref="A5:A24" si="0">ROW(A1)</f>
        <v>1</v>
      </c>
      <c r="B5" s="288" t="s">
        <v>367</v>
      </c>
      <c r="C5" s="289">
        <v>6</v>
      </c>
      <c r="D5" s="260">
        <v>0</v>
      </c>
    </row>
    <row r="6" spans="1:4">
      <c r="A6" s="260">
        <f t="shared" si="0"/>
        <v>2</v>
      </c>
      <c r="B6" s="288" t="s">
        <v>383</v>
      </c>
      <c r="C6" s="290">
        <v>4</v>
      </c>
      <c r="D6" s="260">
        <v>0</v>
      </c>
    </row>
    <row r="7" spans="1:4">
      <c r="A7" s="260">
        <f t="shared" si="0"/>
        <v>3</v>
      </c>
      <c r="B7" s="288" t="s">
        <v>613</v>
      </c>
      <c r="C7" s="290">
        <v>13</v>
      </c>
      <c r="D7" s="260">
        <v>13</v>
      </c>
    </row>
    <row r="8" spans="1:4">
      <c r="A8" s="260">
        <f t="shared" si="0"/>
        <v>4</v>
      </c>
      <c r="B8" s="288" t="s">
        <v>614</v>
      </c>
      <c r="C8" s="260">
        <v>6</v>
      </c>
      <c r="D8" s="260">
        <v>0</v>
      </c>
    </row>
    <row r="9" spans="1:4">
      <c r="A9" s="260">
        <f t="shared" si="0"/>
        <v>5</v>
      </c>
      <c r="B9" s="288" t="s">
        <v>615</v>
      </c>
      <c r="C9" s="260">
        <v>11</v>
      </c>
      <c r="D9" s="260">
        <v>0</v>
      </c>
    </row>
    <row r="10" spans="1:4">
      <c r="A10" s="260">
        <f t="shared" si="0"/>
        <v>6</v>
      </c>
      <c r="B10" s="288" t="s">
        <v>616</v>
      </c>
      <c r="C10" s="260">
        <v>7</v>
      </c>
      <c r="D10" s="260">
        <v>0</v>
      </c>
    </row>
    <row r="11" spans="1:4">
      <c r="A11" s="260">
        <f t="shared" si="0"/>
        <v>7</v>
      </c>
      <c r="B11" s="288" t="s">
        <v>617</v>
      </c>
      <c r="C11" s="260">
        <v>2</v>
      </c>
      <c r="D11" s="260">
        <v>0</v>
      </c>
    </row>
    <row r="12" spans="1:4">
      <c r="A12" s="260">
        <f t="shared" si="0"/>
        <v>8</v>
      </c>
      <c r="B12" s="288" t="s">
        <v>618</v>
      </c>
      <c r="C12" s="260">
        <v>14</v>
      </c>
      <c r="D12" s="260">
        <v>0</v>
      </c>
    </row>
    <row r="13" spans="1:4">
      <c r="A13" s="260">
        <f t="shared" si="0"/>
        <v>9</v>
      </c>
      <c r="B13" s="288" t="s">
        <v>619</v>
      </c>
      <c r="C13" s="260">
        <v>6</v>
      </c>
      <c r="D13" s="260">
        <v>0</v>
      </c>
    </row>
    <row r="14" spans="1:4">
      <c r="A14" s="260">
        <f t="shared" si="0"/>
        <v>10</v>
      </c>
      <c r="B14" s="288" t="s">
        <v>620</v>
      </c>
      <c r="C14" s="260">
        <v>5</v>
      </c>
      <c r="D14" s="260">
        <v>0</v>
      </c>
    </row>
    <row r="15" spans="1:4">
      <c r="A15" s="260">
        <f t="shared" si="0"/>
        <v>11</v>
      </c>
      <c r="B15" s="288" t="s">
        <v>621</v>
      </c>
      <c r="C15" s="260">
        <v>4</v>
      </c>
      <c r="D15" s="260">
        <v>0</v>
      </c>
    </row>
    <row r="16" spans="1:4">
      <c r="A16" s="260">
        <f t="shared" si="0"/>
        <v>12</v>
      </c>
      <c r="B16" s="288" t="s">
        <v>380</v>
      </c>
      <c r="C16" s="260">
        <v>3</v>
      </c>
      <c r="D16" s="260">
        <v>0</v>
      </c>
    </row>
    <row r="17" spans="1:4">
      <c r="A17" s="260">
        <f t="shared" si="0"/>
        <v>13</v>
      </c>
      <c r="B17" s="288" t="s">
        <v>381</v>
      </c>
      <c r="C17" s="260">
        <v>2</v>
      </c>
      <c r="D17" s="260">
        <v>0</v>
      </c>
    </row>
    <row r="18" spans="1:4">
      <c r="A18" s="260">
        <f t="shared" si="0"/>
        <v>14</v>
      </c>
      <c r="B18" s="288" t="s">
        <v>622</v>
      </c>
      <c r="C18" s="260">
        <v>2</v>
      </c>
      <c r="D18" s="260">
        <v>0</v>
      </c>
    </row>
    <row r="19" spans="1:4">
      <c r="A19" s="260">
        <f t="shared" si="0"/>
        <v>15</v>
      </c>
      <c r="B19" s="288" t="s">
        <v>623</v>
      </c>
      <c r="C19" s="260">
        <v>3</v>
      </c>
      <c r="D19" s="260">
        <v>0</v>
      </c>
    </row>
    <row r="20" spans="1:4">
      <c r="A20" s="260">
        <f t="shared" si="0"/>
        <v>16</v>
      </c>
      <c r="B20" s="288" t="s">
        <v>624</v>
      </c>
      <c r="C20" s="260">
        <v>7</v>
      </c>
      <c r="D20" s="260">
        <v>0</v>
      </c>
    </row>
    <row r="21" spans="1:4">
      <c r="A21" s="260">
        <f t="shared" si="0"/>
        <v>17</v>
      </c>
      <c r="B21" s="288" t="s">
        <v>625</v>
      </c>
      <c r="C21" s="260">
        <v>3</v>
      </c>
      <c r="D21" s="260">
        <v>0</v>
      </c>
    </row>
    <row r="22" spans="1:4">
      <c r="A22" s="260">
        <f t="shared" si="0"/>
        <v>18</v>
      </c>
      <c r="B22" s="288" t="s">
        <v>626</v>
      </c>
      <c r="C22" s="260">
        <v>3</v>
      </c>
      <c r="D22" s="260">
        <v>0</v>
      </c>
    </row>
    <row r="23" spans="1:4">
      <c r="A23" s="260">
        <f t="shared" si="0"/>
        <v>19</v>
      </c>
      <c r="B23" s="288" t="s">
        <v>627</v>
      </c>
      <c r="C23" s="260">
        <v>4</v>
      </c>
      <c r="D23" s="260">
        <v>0</v>
      </c>
    </row>
    <row r="24" spans="1:4">
      <c r="A24" s="260">
        <f t="shared" si="0"/>
        <v>20</v>
      </c>
      <c r="B24" s="288" t="s">
        <v>628</v>
      </c>
      <c r="C24" s="291">
        <v>1</v>
      </c>
      <c r="D24" s="260">
        <v>0</v>
      </c>
    </row>
    <row r="25" spans="1:4">
      <c r="A25" s="260">
        <v>21</v>
      </c>
      <c r="B25" s="288" t="s">
        <v>629</v>
      </c>
      <c r="C25" s="291">
        <v>1</v>
      </c>
      <c r="D25" s="260">
        <v>0</v>
      </c>
    </row>
    <row r="26" spans="1:4">
      <c r="A26" s="260">
        <v>22</v>
      </c>
      <c r="B26" s="288" t="s">
        <v>630</v>
      </c>
      <c r="C26" s="291">
        <v>1</v>
      </c>
      <c r="D26" s="260">
        <v>0</v>
      </c>
    </row>
    <row r="27" spans="1:4">
      <c r="A27" s="260">
        <v>23</v>
      </c>
      <c r="B27" s="288" t="s">
        <v>631</v>
      </c>
      <c r="C27" s="291">
        <v>1</v>
      </c>
      <c r="D27" s="260">
        <v>0</v>
      </c>
    </row>
    <row r="28" spans="1:4">
      <c r="A28" s="571" t="s">
        <v>23</v>
      </c>
      <c r="B28" s="572"/>
      <c r="C28" s="292">
        <f>SUM(C5:C27)</f>
        <v>109</v>
      </c>
      <c r="D28" s="292">
        <f>SUM(D5:D27)</f>
        <v>13</v>
      </c>
    </row>
  </sheetData>
  <mergeCells count="7">
    <mergeCell ref="A28:B28"/>
    <mergeCell ref="A1:D1"/>
    <mergeCell ref="A2:D2"/>
    <mergeCell ref="A3:A4"/>
    <mergeCell ref="B3:B4"/>
    <mergeCell ref="C3:C4"/>
    <mergeCell ref="D3:D4"/>
  </mergeCells>
  <printOptions gridLines="1"/>
  <pageMargins left="0.88" right="0.25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F26"/>
  <sheetViews>
    <sheetView topLeftCell="A7" workbookViewId="0">
      <selection activeCell="G13" sqref="G13"/>
    </sheetView>
  </sheetViews>
  <sheetFormatPr defaultRowHeight="15"/>
  <cols>
    <col min="1" max="1" width="6.85546875" customWidth="1"/>
    <col min="2" max="2" width="20.140625" customWidth="1"/>
    <col min="3" max="3" width="12.28515625" customWidth="1"/>
    <col min="4" max="4" width="19.85546875" customWidth="1"/>
    <col min="5" max="5" width="19" customWidth="1"/>
    <col min="6" max="6" width="19.42578125" customWidth="1"/>
    <col min="7" max="7" width="13" customWidth="1"/>
  </cols>
  <sheetData>
    <row r="1" spans="1:6" ht="25.5" customHeight="1">
      <c r="A1" s="457">
        <v>57</v>
      </c>
      <c r="B1" s="458"/>
      <c r="C1" s="458"/>
      <c r="D1" s="458"/>
      <c r="E1" s="458"/>
      <c r="F1" s="459"/>
    </row>
    <row r="2" spans="1:6" ht="27" customHeight="1">
      <c r="A2" s="578" t="s">
        <v>794</v>
      </c>
      <c r="B2" s="579"/>
      <c r="C2" s="579"/>
      <c r="D2" s="579"/>
      <c r="E2" s="579"/>
      <c r="F2" s="580"/>
    </row>
    <row r="3" spans="1:6" s="155" customFormat="1" ht="32.25" customHeight="1">
      <c r="A3" s="335" t="s">
        <v>0</v>
      </c>
      <c r="B3" s="335" t="s">
        <v>357</v>
      </c>
      <c r="C3" s="336" t="s">
        <v>632</v>
      </c>
      <c r="D3" s="293">
        <v>43910</v>
      </c>
      <c r="E3" s="293">
        <v>44002</v>
      </c>
      <c r="F3" s="294">
        <v>44094</v>
      </c>
    </row>
    <row r="4" spans="1:6">
      <c r="A4" s="260">
        <v>1</v>
      </c>
      <c r="B4" s="260" t="s">
        <v>367</v>
      </c>
      <c r="C4" s="260" t="s">
        <v>19</v>
      </c>
      <c r="D4" s="260" t="s">
        <v>633</v>
      </c>
      <c r="E4" s="260" t="s">
        <v>634</v>
      </c>
      <c r="F4" s="260" t="s">
        <v>638</v>
      </c>
    </row>
    <row r="5" spans="1:6" s="148" customFormat="1">
      <c r="A5" s="260">
        <v>2</v>
      </c>
      <c r="B5" s="260" t="s">
        <v>368</v>
      </c>
      <c r="C5" s="260" t="s">
        <v>19</v>
      </c>
      <c r="D5" s="260" t="s">
        <v>644</v>
      </c>
      <c r="E5" s="260" t="s">
        <v>644</v>
      </c>
      <c r="F5" s="260" t="s">
        <v>638</v>
      </c>
    </row>
    <row r="6" spans="1:6" s="148" customFormat="1">
      <c r="A6" s="260">
        <v>3</v>
      </c>
      <c r="B6" s="260" t="s">
        <v>369</v>
      </c>
      <c r="C6" s="260" t="s">
        <v>19</v>
      </c>
      <c r="D6" s="260" t="s">
        <v>642</v>
      </c>
      <c r="E6" s="260" t="s">
        <v>643</v>
      </c>
      <c r="F6" s="260" t="s">
        <v>638</v>
      </c>
    </row>
    <row r="7" spans="1:6" s="148" customFormat="1">
      <c r="A7" s="260">
        <v>4</v>
      </c>
      <c r="B7" s="260" t="s">
        <v>791</v>
      </c>
      <c r="C7" s="260" t="s">
        <v>19</v>
      </c>
      <c r="D7" s="575" t="s">
        <v>796</v>
      </c>
      <c r="E7" s="576"/>
      <c r="F7" s="577"/>
    </row>
    <row r="8" spans="1:6" s="148" customFormat="1">
      <c r="A8" s="260">
        <v>5</v>
      </c>
      <c r="B8" s="260" t="s">
        <v>613</v>
      </c>
      <c r="C8" s="260" t="s">
        <v>19</v>
      </c>
      <c r="D8" s="260" t="s">
        <v>637</v>
      </c>
      <c r="E8" s="319" t="s">
        <v>973</v>
      </c>
      <c r="F8" s="319" t="s">
        <v>973</v>
      </c>
    </row>
    <row r="9" spans="1:6" s="148" customFormat="1">
      <c r="A9" s="260">
        <v>6</v>
      </c>
      <c r="B9" s="260" t="s">
        <v>371</v>
      </c>
      <c r="C9" s="260" t="s">
        <v>19</v>
      </c>
      <c r="D9" s="260" t="s">
        <v>645</v>
      </c>
      <c r="E9" s="260" t="s">
        <v>638</v>
      </c>
      <c r="F9" s="260" t="s">
        <v>638</v>
      </c>
    </row>
    <row r="10" spans="1:6" s="148" customFormat="1">
      <c r="A10" s="260">
        <v>7</v>
      </c>
      <c r="B10" s="260" t="s">
        <v>628</v>
      </c>
      <c r="C10" s="260" t="s">
        <v>19</v>
      </c>
      <c r="D10" s="260" t="s">
        <v>638</v>
      </c>
      <c r="E10" s="260" t="s">
        <v>638</v>
      </c>
      <c r="F10" s="260" t="s">
        <v>638</v>
      </c>
    </row>
    <row r="11" spans="1:6" s="148" customFormat="1">
      <c r="A11" s="260">
        <v>8</v>
      </c>
      <c r="B11" s="260" t="s">
        <v>372</v>
      </c>
      <c r="C11" s="260" t="s">
        <v>19</v>
      </c>
      <c r="D11" s="260" t="s">
        <v>638</v>
      </c>
      <c r="E11" s="260" t="s">
        <v>638</v>
      </c>
      <c r="F11" s="260" t="s">
        <v>638</v>
      </c>
    </row>
    <row r="12" spans="1:6" s="148" customFormat="1">
      <c r="A12" s="260">
        <v>9</v>
      </c>
      <c r="B12" s="260" t="s">
        <v>373</v>
      </c>
      <c r="C12" s="260" t="s">
        <v>19</v>
      </c>
      <c r="D12" s="260" t="s">
        <v>646</v>
      </c>
      <c r="E12" s="260" t="s">
        <v>638</v>
      </c>
      <c r="F12" s="260" t="s">
        <v>638</v>
      </c>
    </row>
    <row r="13" spans="1:6" s="148" customFormat="1">
      <c r="A13" s="260">
        <v>10</v>
      </c>
      <c r="B13" s="260" t="s">
        <v>631</v>
      </c>
      <c r="C13" s="260" t="s">
        <v>19</v>
      </c>
      <c r="D13" s="575" t="s">
        <v>796</v>
      </c>
      <c r="E13" s="576"/>
      <c r="F13" s="577"/>
    </row>
    <row r="14" spans="1:6">
      <c r="A14" s="260">
        <v>11</v>
      </c>
      <c r="B14" s="260" t="s">
        <v>374</v>
      </c>
      <c r="C14" s="260" t="s">
        <v>19</v>
      </c>
      <c r="D14" s="260" t="s">
        <v>638</v>
      </c>
      <c r="E14" s="260" t="s">
        <v>638</v>
      </c>
      <c r="F14" s="260" t="s">
        <v>638</v>
      </c>
    </row>
    <row r="15" spans="1:6">
      <c r="A15" s="260">
        <v>12</v>
      </c>
      <c r="B15" s="260" t="s">
        <v>792</v>
      </c>
      <c r="C15" s="260" t="s">
        <v>19</v>
      </c>
      <c r="D15" s="575" t="s">
        <v>796</v>
      </c>
      <c r="E15" s="576"/>
      <c r="F15" s="577"/>
    </row>
    <row r="16" spans="1:6">
      <c r="A16" s="260">
        <v>13</v>
      </c>
      <c r="B16" s="260" t="s">
        <v>376</v>
      </c>
      <c r="C16" s="260" t="s">
        <v>19</v>
      </c>
      <c r="D16" s="260" t="s">
        <v>639</v>
      </c>
      <c r="E16" s="260" t="s">
        <v>640</v>
      </c>
      <c r="F16" s="260" t="s">
        <v>638</v>
      </c>
    </row>
    <row r="17" spans="1:6">
      <c r="A17" s="260">
        <v>14</v>
      </c>
      <c r="B17" s="260" t="s">
        <v>627</v>
      </c>
      <c r="C17" s="260" t="s">
        <v>19</v>
      </c>
      <c r="D17" s="260" t="s">
        <v>927</v>
      </c>
      <c r="E17" s="260" t="s">
        <v>928</v>
      </c>
      <c r="F17" s="260" t="s">
        <v>929</v>
      </c>
    </row>
    <row r="18" spans="1:6">
      <c r="A18" s="260">
        <v>15</v>
      </c>
      <c r="B18" s="260" t="s">
        <v>377</v>
      </c>
      <c r="C18" s="260" t="s">
        <v>19</v>
      </c>
      <c r="D18" s="260" t="s">
        <v>641</v>
      </c>
      <c r="E18" s="260" t="s">
        <v>638</v>
      </c>
      <c r="F18" s="260" t="s">
        <v>638</v>
      </c>
    </row>
    <row r="19" spans="1:6">
      <c r="A19" s="260">
        <v>16</v>
      </c>
      <c r="B19" s="260" t="s">
        <v>379</v>
      </c>
      <c r="C19" s="260" t="s">
        <v>19</v>
      </c>
      <c r="D19" s="260" t="s">
        <v>650</v>
      </c>
      <c r="E19" s="260" t="s">
        <v>650</v>
      </c>
      <c r="F19" s="252" t="s">
        <v>788</v>
      </c>
    </row>
    <row r="20" spans="1:6">
      <c r="A20" s="260">
        <v>17</v>
      </c>
      <c r="B20" s="260" t="s">
        <v>378</v>
      </c>
      <c r="C20" s="260" t="s">
        <v>19</v>
      </c>
      <c r="D20" s="319" t="s">
        <v>942</v>
      </c>
      <c r="E20" s="319" t="s">
        <v>942</v>
      </c>
      <c r="F20" s="319" t="s">
        <v>942</v>
      </c>
    </row>
    <row r="21" spans="1:6">
      <c r="A21" s="260">
        <v>18</v>
      </c>
      <c r="B21" s="260" t="s">
        <v>380</v>
      </c>
      <c r="C21" s="260" t="s">
        <v>19</v>
      </c>
      <c r="D21" s="260" t="s">
        <v>647</v>
      </c>
      <c r="E21" s="260" t="s">
        <v>648</v>
      </c>
      <c r="F21" s="252" t="s">
        <v>787</v>
      </c>
    </row>
    <row r="22" spans="1:6">
      <c r="A22" s="260">
        <v>19</v>
      </c>
      <c r="B22" s="260" t="s">
        <v>626</v>
      </c>
      <c r="C22" s="260" t="s">
        <v>19</v>
      </c>
      <c r="D22" s="260" t="s">
        <v>653</v>
      </c>
      <c r="E22" s="260" t="s">
        <v>654</v>
      </c>
      <c r="F22" s="252" t="s">
        <v>789</v>
      </c>
    </row>
    <row r="23" spans="1:6">
      <c r="A23" s="260">
        <v>20</v>
      </c>
      <c r="B23" s="260" t="s">
        <v>381</v>
      </c>
      <c r="C23" s="260" t="s">
        <v>19</v>
      </c>
      <c r="D23" s="260" t="s">
        <v>649</v>
      </c>
      <c r="E23" s="260" t="s">
        <v>649</v>
      </c>
      <c r="F23" s="260" t="s">
        <v>638</v>
      </c>
    </row>
    <row r="24" spans="1:6">
      <c r="A24" s="260">
        <v>21</v>
      </c>
      <c r="B24" s="260" t="s">
        <v>624</v>
      </c>
      <c r="C24" s="260" t="s">
        <v>19</v>
      </c>
      <c r="D24" s="260" t="s">
        <v>651</v>
      </c>
      <c r="E24" s="260" t="s">
        <v>651</v>
      </c>
      <c r="F24" s="260" t="s">
        <v>638</v>
      </c>
    </row>
    <row r="25" spans="1:6">
      <c r="A25" s="260">
        <v>22</v>
      </c>
      <c r="B25" s="260" t="s">
        <v>383</v>
      </c>
      <c r="C25" s="260" t="s">
        <v>19</v>
      </c>
      <c r="D25" s="260" t="s">
        <v>635</v>
      </c>
      <c r="E25" s="260" t="s">
        <v>636</v>
      </c>
      <c r="F25" s="252" t="s">
        <v>790</v>
      </c>
    </row>
    <row r="26" spans="1:6">
      <c r="A26" s="260">
        <v>23</v>
      </c>
      <c r="B26" s="260" t="s">
        <v>625</v>
      </c>
      <c r="C26" s="260" t="s">
        <v>19</v>
      </c>
      <c r="D26" s="260" t="s">
        <v>652</v>
      </c>
      <c r="E26" s="260" t="s">
        <v>652</v>
      </c>
      <c r="F26" s="260" t="s">
        <v>638</v>
      </c>
    </row>
  </sheetData>
  <mergeCells count="5">
    <mergeCell ref="D15:F15"/>
    <mergeCell ref="A1:F1"/>
    <mergeCell ref="A2:F2"/>
    <mergeCell ref="D7:F7"/>
    <mergeCell ref="D13:F13"/>
  </mergeCells>
  <pageMargins left="0.71" right="0.25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F9"/>
    </sheetView>
  </sheetViews>
  <sheetFormatPr defaultRowHeight="15"/>
  <cols>
    <col min="2" max="2" width="28" customWidth="1"/>
    <col min="3" max="3" width="14.28515625" customWidth="1"/>
    <col min="4" max="4" width="15.7109375" customWidth="1"/>
    <col min="5" max="5" width="15.85546875" customWidth="1"/>
    <col min="6" max="6" width="15.7109375" customWidth="1"/>
    <col min="7" max="7" width="13.42578125" customWidth="1"/>
  </cols>
  <sheetData>
    <row r="1" spans="1:6" ht="26.25" customHeight="1">
      <c r="A1" s="379">
        <v>4</v>
      </c>
      <c r="B1" s="380"/>
      <c r="C1" s="380"/>
      <c r="D1" s="380"/>
      <c r="E1" s="380"/>
      <c r="F1" s="381"/>
    </row>
    <row r="2" spans="1:6" ht="28.5" customHeight="1">
      <c r="A2" s="376" t="s">
        <v>480</v>
      </c>
      <c r="B2" s="377"/>
      <c r="C2" s="377"/>
      <c r="D2" s="377"/>
      <c r="E2" s="377"/>
      <c r="F2" s="378"/>
    </row>
    <row r="3" spans="1:6" ht="31.5" customHeight="1">
      <c r="A3" s="376" t="s">
        <v>597</v>
      </c>
      <c r="B3" s="377"/>
      <c r="C3" s="377"/>
      <c r="D3" s="377"/>
      <c r="E3" s="377"/>
      <c r="F3" s="378"/>
    </row>
    <row r="4" spans="1:6" ht="43.5" customHeight="1">
      <c r="A4" s="375" t="s">
        <v>481</v>
      </c>
      <c r="B4" s="375"/>
      <c r="C4" s="313" t="s">
        <v>482</v>
      </c>
      <c r="D4" s="314" t="s">
        <v>483</v>
      </c>
      <c r="E4" s="314" t="s">
        <v>484</v>
      </c>
      <c r="F4" s="314" t="s">
        <v>596</v>
      </c>
    </row>
    <row r="5" spans="1:6" ht="44.25" customHeight="1">
      <c r="A5" s="375" t="s">
        <v>485</v>
      </c>
      <c r="B5" s="375"/>
      <c r="C5" s="180">
        <v>60</v>
      </c>
      <c r="D5" s="315">
        <v>32.49</v>
      </c>
      <c r="E5" s="315">
        <v>31.31</v>
      </c>
      <c r="F5" s="316">
        <v>32.159999999999997</v>
      </c>
    </row>
    <row r="6" spans="1:6" ht="42" customHeight="1">
      <c r="A6" s="375" t="s">
        <v>486</v>
      </c>
      <c r="B6" s="375"/>
      <c r="C6" s="180">
        <v>60</v>
      </c>
      <c r="D6" s="315">
        <v>39.340000000000003</v>
      </c>
      <c r="E6" s="315">
        <v>41</v>
      </c>
      <c r="F6" s="316">
        <v>42.06</v>
      </c>
    </row>
    <row r="7" spans="1:6" ht="43.5" customHeight="1">
      <c r="A7" s="375" t="s">
        <v>487</v>
      </c>
      <c r="B7" s="375"/>
      <c r="C7" s="180">
        <v>40</v>
      </c>
      <c r="D7" s="315">
        <v>38</v>
      </c>
      <c r="E7" s="315">
        <v>41.39</v>
      </c>
      <c r="F7" s="316">
        <v>40.659999999999997</v>
      </c>
    </row>
    <row r="8" spans="1:6" ht="44.25" customHeight="1">
      <c r="A8" s="375" t="s">
        <v>488</v>
      </c>
      <c r="B8" s="375"/>
      <c r="C8" s="180">
        <v>18</v>
      </c>
      <c r="D8" s="315">
        <v>18.8</v>
      </c>
      <c r="E8" s="315">
        <v>19.09</v>
      </c>
      <c r="F8" s="316">
        <v>18.82</v>
      </c>
    </row>
    <row r="9" spans="1:6" ht="45.75" customHeight="1">
      <c r="A9" s="373" t="s">
        <v>489</v>
      </c>
      <c r="B9" s="374"/>
      <c r="C9" s="180">
        <v>10</v>
      </c>
      <c r="D9" s="315">
        <v>10.33</v>
      </c>
      <c r="E9" s="315">
        <v>10.28</v>
      </c>
      <c r="F9" s="317">
        <v>10.6</v>
      </c>
    </row>
  </sheetData>
  <mergeCells count="9">
    <mergeCell ref="A9:B9"/>
    <mergeCell ref="A4:B4"/>
    <mergeCell ref="A2:F2"/>
    <mergeCell ref="A3:F3"/>
    <mergeCell ref="A1:F1"/>
    <mergeCell ref="A5:B5"/>
    <mergeCell ref="A6:B6"/>
    <mergeCell ref="A7:B7"/>
    <mergeCell ref="A8:B8"/>
  </mergeCells>
  <pageMargins left="0.63" right="0.25" top="0.75" bottom="0.75" header="0.3" footer="0.3"/>
  <pageSetup paperSize="9" scale="9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sqref="A1:Q28"/>
    </sheetView>
  </sheetViews>
  <sheetFormatPr defaultRowHeight="15"/>
  <cols>
    <col min="1" max="1" width="4.140625" customWidth="1"/>
    <col min="2" max="2" width="14.28515625" bestFit="1" customWidth="1"/>
    <col min="3" max="3" width="4.85546875" customWidth="1"/>
    <col min="4" max="4" width="7.5703125" bestFit="1" customWidth="1"/>
    <col min="5" max="5" width="4.85546875" customWidth="1"/>
    <col min="6" max="6" width="8.140625" customWidth="1"/>
    <col min="7" max="7" width="6.140625" customWidth="1"/>
    <col min="8" max="8" width="4.28515625" customWidth="1"/>
    <col min="9" max="9" width="8.140625" bestFit="1" customWidth="1"/>
    <col min="10" max="10" width="3.85546875" customWidth="1"/>
    <col min="11" max="11" width="8.42578125" customWidth="1"/>
    <col min="12" max="12" width="4.42578125" customWidth="1"/>
    <col min="13" max="13" width="7.140625" customWidth="1"/>
    <col min="14" max="14" width="5.140625" customWidth="1"/>
    <col min="15" max="15" width="7.140625" customWidth="1"/>
    <col min="16" max="16" width="3.5703125" bestFit="1" customWidth="1"/>
    <col min="17" max="17" width="6.7109375" customWidth="1"/>
  </cols>
  <sheetData>
    <row r="1" spans="1:17" ht="21">
      <c r="A1" s="426">
        <v>58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8"/>
    </row>
    <row r="2" spans="1:17" ht="31.5" customHeight="1">
      <c r="A2" s="578" t="s">
        <v>926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298" t="s">
        <v>799</v>
      </c>
      <c r="M2" s="299"/>
      <c r="N2" s="300"/>
      <c r="O2" s="299"/>
      <c r="P2" s="300"/>
      <c r="Q2" s="301"/>
    </row>
    <row r="3" spans="1:17">
      <c r="A3" s="584" t="s">
        <v>0</v>
      </c>
      <c r="B3" s="587" t="s">
        <v>1</v>
      </c>
      <c r="C3" s="581" t="s">
        <v>800</v>
      </c>
      <c r="D3" s="583"/>
      <c r="E3" s="583"/>
      <c r="F3" s="582"/>
      <c r="G3" s="581" t="s">
        <v>801</v>
      </c>
      <c r="H3" s="583"/>
      <c r="I3" s="582"/>
      <c r="J3" s="581" t="s">
        <v>543</v>
      </c>
      <c r="K3" s="583"/>
      <c r="L3" s="583"/>
      <c r="M3" s="582"/>
      <c r="N3" s="581" t="s">
        <v>802</v>
      </c>
      <c r="O3" s="582"/>
      <c r="P3" s="581" t="s">
        <v>803</v>
      </c>
      <c r="Q3" s="582"/>
    </row>
    <row r="4" spans="1:17">
      <c r="A4" s="585"/>
      <c r="B4" s="588"/>
      <c r="C4" s="581" t="s">
        <v>804</v>
      </c>
      <c r="D4" s="582"/>
      <c r="E4" s="589" t="s">
        <v>805</v>
      </c>
      <c r="F4" s="590"/>
      <c r="G4" s="164" t="s">
        <v>250</v>
      </c>
      <c r="H4" s="581" t="s">
        <v>805</v>
      </c>
      <c r="I4" s="582"/>
      <c r="J4" s="581" t="s">
        <v>250</v>
      </c>
      <c r="K4" s="582"/>
      <c r="L4" s="581" t="s">
        <v>805</v>
      </c>
      <c r="M4" s="582"/>
      <c r="N4" s="581" t="s">
        <v>805</v>
      </c>
      <c r="O4" s="582"/>
      <c r="P4" s="581" t="s">
        <v>805</v>
      </c>
      <c r="Q4" s="582"/>
    </row>
    <row r="5" spans="1:17">
      <c r="A5" s="586"/>
      <c r="B5" s="520"/>
      <c r="C5" s="163" t="s">
        <v>238</v>
      </c>
      <c r="D5" s="165" t="s">
        <v>240</v>
      </c>
      <c r="E5" s="163" t="s">
        <v>238</v>
      </c>
      <c r="F5" s="165" t="s">
        <v>240</v>
      </c>
      <c r="G5" s="163" t="s">
        <v>238</v>
      </c>
      <c r="H5" s="163" t="s">
        <v>238</v>
      </c>
      <c r="I5" s="165" t="s">
        <v>240</v>
      </c>
      <c r="J5" s="163" t="s">
        <v>238</v>
      </c>
      <c r="K5" s="165" t="s">
        <v>240</v>
      </c>
      <c r="L5" s="163" t="s">
        <v>238</v>
      </c>
      <c r="M5" s="165" t="s">
        <v>240</v>
      </c>
      <c r="N5" s="163" t="s">
        <v>238</v>
      </c>
      <c r="O5" s="165" t="s">
        <v>240</v>
      </c>
      <c r="P5" s="163" t="s">
        <v>238</v>
      </c>
      <c r="Q5" s="165" t="s">
        <v>240</v>
      </c>
    </row>
    <row r="6" spans="1:17">
      <c r="A6" s="158">
        <v>1</v>
      </c>
      <c r="B6" s="12" t="s">
        <v>444</v>
      </c>
      <c r="C6" s="12">
        <v>175</v>
      </c>
      <c r="D6" s="65">
        <v>1249</v>
      </c>
      <c r="E6" s="12">
        <v>174</v>
      </c>
      <c r="F6" s="65">
        <v>1246</v>
      </c>
      <c r="G6" s="12">
        <v>200</v>
      </c>
      <c r="H6" s="12">
        <v>7</v>
      </c>
      <c r="I6" s="65">
        <v>0.7</v>
      </c>
      <c r="J6" s="12">
        <v>9</v>
      </c>
      <c r="K6" s="65">
        <v>15</v>
      </c>
      <c r="L6" s="12">
        <v>2</v>
      </c>
      <c r="M6" s="65">
        <v>1.1000000000000001</v>
      </c>
      <c r="N6" s="12"/>
      <c r="O6" s="65"/>
      <c r="P6" s="12"/>
      <c r="Q6" s="65"/>
    </row>
    <row r="7" spans="1:17">
      <c r="A7" s="158">
        <v>2</v>
      </c>
      <c r="B7" s="12" t="s">
        <v>445</v>
      </c>
      <c r="C7" s="12">
        <v>0</v>
      </c>
      <c r="D7" s="65"/>
      <c r="E7" s="12">
        <v>339</v>
      </c>
      <c r="F7" s="65">
        <v>301</v>
      </c>
      <c r="G7" s="12">
        <v>95</v>
      </c>
      <c r="H7" s="12">
        <v>16</v>
      </c>
      <c r="I7" s="65">
        <v>1.6</v>
      </c>
      <c r="J7" s="12">
        <v>17</v>
      </c>
      <c r="K7" s="65">
        <v>41</v>
      </c>
      <c r="L7" s="12">
        <v>0</v>
      </c>
      <c r="M7" s="65"/>
      <c r="N7" s="12"/>
      <c r="O7" s="65"/>
      <c r="P7" s="12"/>
      <c r="Q7" s="65"/>
    </row>
    <row r="8" spans="1:17">
      <c r="A8" s="158">
        <v>3</v>
      </c>
      <c r="B8" s="12" t="s">
        <v>12</v>
      </c>
      <c r="C8" s="12">
        <v>57</v>
      </c>
      <c r="D8" s="65">
        <v>92.39</v>
      </c>
      <c r="E8" s="12">
        <v>57</v>
      </c>
      <c r="F8" s="65">
        <v>92.39</v>
      </c>
      <c r="G8" s="12">
        <v>0</v>
      </c>
      <c r="H8" s="12">
        <v>8</v>
      </c>
      <c r="I8" s="65">
        <v>0.8</v>
      </c>
      <c r="J8" s="12"/>
      <c r="K8" s="65"/>
      <c r="L8" s="12">
        <v>0</v>
      </c>
      <c r="M8" s="65"/>
      <c r="N8" s="12"/>
      <c r="O8" s="65"/>
      <c r="P8" s="12"/>
      <c r="Q8" s="65"/>
    </row>
    <row r="9" spans="1:17">
      <c r="A9" s="158">
        <v>4</v>
      </c>
      <c r="B9" s="12" t="s">
        <v>447</v>
      </c>
      <c r="C9" s="12">
        <v>815</v>
      </c>
      <c r="D9" s="65">
        <v>1312.05</v>
      </c>
      <c r="E9" s="12">
        <v>669</v>
      </c>
      <c r="F9" s="65">
        <v>895.03</v>
      </c>
      <c r="G9" s="12">
        <v>235</v>
      </c>
      <c r="H9" s="12">
        <v>27</v>
      </c>
      <c r="I9" s="65">
        <v>2.7</v>
      </c>
      <c r="J9" s="12">
        <v>13</v>
      </c>
      <c r="K9" s="65">
        <v>55</v>
      </c>
      <c r="L9" s="12">
        <v>3</v>
      </c>
      <c r="M9" s="65">
        <v>0.53</v>
      </c>
      <c r="N9" s="12">
        <v>16</v>
      </c>
      <c r="O9" s="65">
        <v>11.14</v>
      </c>
      <c r="P9" s="12"/>
      <c r="Q9" s="65"/>
    </row>
    <row r="10" spans="1:17">
      <c r="A10" s="158">
        <v>5</v>
      </c>
      <c r="B10" s="12" t="s">
        <v>14</v>
      </c>
      <c r="C10" s="12">
        <v>341</v>
      </c>
      <c r="D10" s="65">
        <v>1463.21</v>
      </c>
      <c r="E10" s="12">
        <v>284</v>
      </c>
      <c r="F10" s="65">
        <v>194.25</v>
      </c>
      <c r="G10" s="12">
        <v>208</v>
      </c>
      <c r="H10" s="12">
        <v>22</v>
      </c>
      <c r="I10" s="65">
        <v>2.2000000000000002</v>
      </c>
      <c r="J10" s="12">
        <v>4</v>
      </c>
      <c r="K10" s="65">
        <v>10</v>
      </c>
      <c r="L10" s="12">
        <v>3</v>
      </c>
      <c r="M10" s="65">
        <v>4.5</v>
      </c>
      <c r="N10" s="12">
        <v>73</v>
      </c>
      <c r="O10" s="65">
        <v>31.68</v>
      </c>
      <c r="P10" s="12"/>
      <c r="Q10" s="65"/>
    </row>
    <row r="11" spans="1:17">
      <c r="A11" s="158">
        <v>6</v>
      </c>
      <c r="B11" s="12" t="s">
        <v>452</v>
      </c>
      <c r="C11" s="12">
        <v>0</v>
      </c>
      <c r="D11" s="65"/>
      <c r="E11" s="12">
        <v>73</v>
      </c>
      <c r="F11" s="65">
        <v>312.35000000000002</v>
      </c>
      <c r="G11" s="12">
        <v>30</v>
      </c>
      <c r="H11" s="12">
        <v>12</v>
      </c>
      <c r="I11" s="65">
        <v>1.2</v>
      </c>
      <c r="J11" s="12"/>
      <c r="K11" s="65"/>
      <c r="L11" s="12">
        <v>0</v>
      </c>
      <c r="M11" s="65"/>
      <c r="N11" s="12"/>
      <c r="O11" s="65"/>
      <c r="P11" s="12"/>
      <c r="Q11" s="65"/>
    </row>
    <row r="12" spans="1:17">
      <c r="A12" s="158">
        <v>7</v>
      </c>
      <c r="B12" s="12" t="s">
        <v>16</v>
      </c>
      <c r="C12" s="12">
        <v>38</v>
      </c>
      <c r="D12" s="65">
        <v>46.97</v>
      </c>
      <c r="E12" s="12">
        <v>33</v>
      </c>
      <c r="F12" s="65">
        <v>45.65</v>
      </c>
      <c r="G12" s="12">
        <v>0</v>
      </c>
      <c r="H12" s="159">
        <v>5</v>
      </c>
      <c r="I12" s="65">
        <v>0.5</v>
      </c>
      <c r="J12" s="12"/>
      <c r="K12" s="65"/>
      <c r="L12" s="12">
        <v>0</v>
      </c>
      <c r="M12" s="65"/>
      <c r="N12" s="12">
        <v>4</v>
      </c>
      <c r="O12" s="65">
        <v>6.4</v>
      </c>
      <c r="P12" s="12"/>
      <c r="Q12" s="65"/>
    </row>
    <row r="13" spans="1:17">
      <c r="A13" s="158">
        <v>8</v>
      </c>
      <c r="B13" s="12" t="s">
        <v>17</v>
      </c>
      <c r="C13" s="12">
        <v>426</v>
      </c>
      <c r="D13" s="65">
        <v>1084</v>
      </c>
      <c r="E13" s="12">
        <v>426</v>
      </c>
      <c r="F13" s="65">
        <v>1084</v>
      </c>
      <c r="G13" s="12">
        <v>135</v>
      </c>
      <c r="H13" s="12">
        <v>14</v>
      </c>
      <c r="I13" s="65">
        <v>1.4</v>
      </c>
      <c r="J13" s="12">
        <v>26</v>
      </c>
      <c r="K13" s="65">
        <v>92</v>
      </c>
      <c r="L13" s="12">
        <v>4</v>
      </c>
      <c r="M13" s="65">
        <v>5</v>
      </c>
      <c r="N13" s="12">
        <v>15</v>
      </c>
      <c r="O13" s="65">
        <v>4.5</v>
      </c>
      <c r="P13" s="12">
        <v>28</v>
      </c>
      <c r="Q13" s="65">
        <v>324.8</v>
      </c>
    </row>
    <row r="14" spans="1:17">
      <c r="A14" s="158">
        <v>9</v>
      </c>
      <c r="B14" s="12" t="s">
        <v>806</v>
      </c>
      <c r="C14" s="12">
        <v>44</v>
      </c>
      <c r="D14" s="65">
        <v>79</v>
      </c>
      <c r="E14" s="12">
        <v>38</v>
      </c>
      <c r="F14" s="65">
        <v>21</v>
      </c>
      <c r="G14" s="12"/>
      <c r="H14" s="12"/>
      <c r="I14" s="65"/>
      <c r="J14" s="12"/>
      <c r="K14" s="65"/>
      <c r="L14" s="12">
        <v>0</v>
      </c>
      <c r="M14" s="65"/>
      <c r="N14" s="12"/>
      <c r="O14" s="65"/>
      <c r="P14" s="12"/>
      <c r="Q14" s="65"/>
    </row>
    <row r="15" spans="1:17">
      <c r="A15" s="158">
        <v>10</v>
      </c>
      <c r="B15" s="12" t="s">
        <v>19</v>
      </c>
      <c r="C15" s="12">
        <v>1439</v>
      </c>
      <c r="D15" s="65">
        <v>3148</v>
      </c>
      <c r="E15" s="12">
        <v>847</v>
      </c>
      <c r="F15" s="65">
        <v>2346.48</v>
      </c>
      <c r="G15" s="12">
        <v>1386</v>
      </c>
      <c r="H15" s="12">
        <v>494</v>
      </c>
      <c r="I15" s="65">
        <v>49.4</v>
      </c>
      <c r="J15" s="12">
        <v>189</v>
      </c>
      <c r="K15" s="65">
        <v>261</v>
      </c>
      <c r="L15" s="12">
        <v>21</v>
      </c>
      <c r="M15" s="65">
        <v>19.989999999999998</v>
      </c>
      <c r="N15" s="12">
        <v>776</v>
      </c>
      <c r="O15" s="65">
        <v>698.44</v>
      </c>
      <c r="P15" s="12">
        <v>3</v>
      </c>
      <c r="Q15" s="65">
        <v>24.24</v>
      </c>
    </row>
    <row r="16" spans="1:17">
      <c r="A16" s="158">
        <v>11</v>
      </c>
      <c r="B16" s="12" t="s">
        <v>807</v>
      </c>
      <c r="C16" s="12">
        <v>0</v>
      </c>
      <c r="D16" s="65">
        <v>0</v>
      </c>
      <c r="E16" s="12">
        <v>26</v>
      </c>
      <c r="F16" s="65">
        <v>12.18</v>
      </c>
      <c r="G16" s="12">
        <v>0</v>
      </c>
      <c r="H16" s="160">
        <v>2</v>
      </c>
      <c r="I16" s="65">
        <v>0.2</v>
      </c>
      <c r="J16" s="12"/>
      <c r="K16" s="65"/>
      <c r="L16" s="12">
        <v>0</v>
      </c>
      <c r="M16" s="65"/>
      <c r="N16" s="12">
        <v>18</v>
      </c>
      <c r="O16" s="65">
        <v>17.600000000000001</v>
      </c>
      <c r="P16" s="12"/>
      <c r="Q16" s="65"/>
    </row>
    <row r="17" spans="1:17">
      <c r="A17" s="158">
        <v>12</v>
      </c>
      <c r="B17" s="12" t="s">
        <v>460</v>
      </c>
      <c r="C17" s="12">
        <v>98</v>
      </c>
      <c r="D17" s="65">
        <v>239.31</v>
      </c>
      <c r="E17" s="12">
        <v>71</v>
      </c>
      <c r="F17" s="65">
        <v>56.56</v>
      </c>
      <c r="G17" s="12">
        <v>0</v>
      </c>
      <c r="H17" s="159">
        <v>5</v>
      </c>
      <c r="I17" s="65">
        <v>0.5</v>
      </c>
      <c r="J17" s="12"/>
      <c r="K17" s="65"/>
      <c r="L17" s="12">
        <v>0</v>
      </c>
      <c r="M17" s="65"/>
      <c r="N17" s="12">
        <v>22</v>
      </c>
      <c r="O17" s="65">
        <v>11</v>
      </c>
      <c r="P17" s="12"/>
      <c r="Q17" s="65"/>
    </row>
    <row r="18" spans="1:17">
      <c r="A18" s="158">
        <v>13</v>
      </c>
      <c r="B18" s="12" t="s">
        <v>24</v>
      </c>
      <c r="C18" s="12">
        <v>2</v>
      </c>
      <c r="D18" s="65">
        <v>100</v>
      </c>
      <c r="E18" s="12">
        <v>2</v>
      </c>
      <c r="F18" s="65">
        <v>111.96</v>
      </c>
      <c r="G18" s="12">
        <v>210</v>
      </c>
      <c r="H18" s="12">
        <v>0</v>
      </c>
      <c r="I18" s="65"/>
      <c r="J18" s="12"/>
      <c r="K18" s="65"/>
      <c r="L18" s="12">
        <v>0</v>
      </c>
      <c r="M18" s="65"/>
      <c r="N18" s="12"/>
      <c r="O18" s="65"/>
      <c r="P18" s="12"/>
      <c r="Q18" s="65"/>
    </row>
    <row r="19" spans="1:17">
      <c r="A19" s="158">
        <v>14</v>
      </c>
      <c r="B19" s="12" t="s">
        <v>808</v>
      </c>
      <c r="C19" s="12"/>
      <c r="D19" s="65"/>
      <c r="E19" s="12">
        <v>0</v>
      </c>
      <c r="F19" s="65"/>
      <c r="G19" s="12"/>
      <c r="H19" s="12"/>
      <c r="I19" s="65"/>
      <c r="J19" s="12"/>
      <c r="K19" s="65"/>
      <c r="L19" s="12">
        <v>0</v>
      </c>
      <c r="M19" s="65"/>
      <c r="N19" s="12"/>
      <c r="O19" s="65"/>
      <c r="P19" s="12"/>
      <c r="Q19" s="65"/>
    </row>
    <row r="20" spans="1:17">
      <c r="A20" s="158">
        <v>15</v>
      </c>
      <c r="B20" s="12" t="s">
        <v>25</v>
      </c>
      <c r="C20" s="12">
        <v>17</v>
      </c>
      <c r="D20" s="65">
        <v>82.01</v>
      </c>
      <c r="E20" s="12">
        <v>17</v>
      </c>
      <c r="F20" s="65">
        <v>82.01</v>
      </c>
      <c r="G20" s="12">
        <v>110</v>
      </c>
      <c r="H20" s="12">
        <v>1</v>
      </c>
      <c r="I20" s="65">
        <v>0.1</v>
      </c>
      <c r="J20" s="12">
        <v>6</v>
      </c>
      <c r="K20" s="65">
        <v>6</v>
      </c>
      <c r="L20" s="12">
        <v>0</v>
      </c>
      <c r="M20" s="65"/>
      <c r="N20" s="12">
        <v>1</v>
      </c>
      <c r="O20" s="65">
        <v>1.76</v>
      </c>
      <c r="P20" s="12"/>
      <c r="Q20" s="65"/>
    </row>
    <row r="21" spans="1:17">
      <c r="A21" s="158">
        <v>16</v>
      </c>
      <c r="B21" s="12" t="s">
        <v>26</v>
      </c>
      <c r="C21" s="12">
        <v>0</v>
      </c>
      <c r="D21" s="65"/>
      <c r="E21" s="12">
        <v>1</v>
      </c>
      <c r="F21" s="65">
        <v>7.96</v>
      </c>
      <c r="G21" s="12">
        <v>115</v>
      </c>
      <c r="H21" s="12">
        <v>0</v>
      </c>
      <c r="I21" s="65"/>
      <c r="J21" s="12">
        <v>7</v>
      </c>
      <c r="K21" s="65">
        <v>7</v>
      </c>
      <c r="L21" s="12">
        <v>0</v>
      </c>
      <c r="M21" s="65"/>
      <c r="N21" s="12"/>
      <c r="O21" s="65"/>
      <c r="P21" s="12"/>
      <c r="Q21" s="65"/>
    </row>
    <row r="22" spans="1:17">
      <c r="A22" s="158">
        <v>17</v>
      </c>
      <c r="B22" s="12" t="s">
        <v>27</v>
      </c>
      <c r="C22" s="12">
        <v>48</v>
      </c>
      <c r="D22" s="65">
        <v>150.6</v>
      </c>
      <c r="E22" s="12">
        <v>27</v>
      </c>
      <c r="F22" s="65">
        <v>142.24</v>
      </c>
      <c r="G22" s="12">
        <v>0</v>
      </c>
      <c r="H22" s="159">
        <v>1</v>
      </c>
      <c r="I22" s="65">
        <v>0.1</v>
      </c>
      <c r="J22" s="12">
        <v>1</v>
      </c>
      <c r="K22" s="65">
        <v>7</v>
      </c>
      <c r="L22" s="12">
        <v>0</v>
      </c>
      <c r="M22" s="65"/>
      <c r="N22" s="12"/>
      <c r="O22" s="65"/>
      <c r="P22" s="12"/>
      <c r="Q22" s="65"/>
    </row>
    <row r="23" spans="1:17">
      <c r="A23" s="158">
        <v>18</v>
      </c>
      <c r="B23" s="12" t="s">
        <v>809</v>
      </c>
      <c r="C23" s="12">
        <v>0</v>
      </c>
      <c r="D23" s="65"/>
      <c r="E23" s="12">
        <v>0</v>
      </c>
      <c r="F23" s="65"/>
      <c r="G23" s="12"/>
      <c r="H23" s="12"/>
      <c r="I23" s="65"/>
      <c r="J23" s="12"/>
      <c r="K23" s="65"/>
      <c r="L23" s="12">
        <v>0</v>
      </c>
      <c r="M23" s="65"/>
      <c r="N23" s="12"/>
      <c r="O23" s="65"/>
      <c r="P23" s="12"/>
      <c r="Q23" s="65"/>
    </row>
    <row r="24" spans="1:17">
      <c r="A24" s="158">
        <v>19</v>
      </c>
      <c r="B24" s="12" t="s">
        <v>29</v>
      </c>
      <c r="C24" s="12">
        <v>2070</v>
      </c>
      <c r="D24" s="65">
        <v>529.14</v>
      </c>
      <c r="E24" s="12">
        <v>324</v>
      </c>
      <c r="F24" s="65">
        <v>56.84</v>
      </c>
      <c r="G24" s="12">
        <v>60</v>
      </c>
      <c r="H24" s="12"/>
      <c r="I24" s="65"/>
      <c r="J24" s="12"/>
      <c r="K24" s="65"/>
      <c r="L24" s="12">
        <v>0</v>
      </c>
      <c r="M24" s="65"/>
      <c r="N24" s="12"/>
      <c r="O24" s="65"/>
      <c r="P24" s="12"/>
      <c r="Q24" s="65"/>
    </row>
    <row r="25" spans="1:17">
      <c r="A25" s="158">
        <v>20</v>
      </c>
      <c r="B25" s="12" t="s">
        <v>810</v>
      </c>
      <c r="C25" s="12">
        <v>0</v>
      </c>
      <c r="D25" s="65"/>
      <c r="E25" s="12">
        <v>0</v>
      </c>
      <c r="F25" s="65"/>
      <c r="G25" s="12"/>
      <c r="H25" s="12"/>
      <c r="I25" s="65"/>
      <c r="J25" s="12"/>
      <c r="K25" s="65"/>
      <c r="L25" s="12">
        <v>0</v>
      </c>
      <c r="M25" s="65"/>
      <c r="N25" s="12"/>
      <c r="O25" s="65"/>
      <c r="P25" s="12"/>
      <c r="Q25" s="65"/>
    </row>
    <row r="26" spans="1:17">
      <c r="A26" s="158">
        <v>21</v>
      </c>
      <c r="B26" s="12" t="s">
        <v>32</v>
      </c>
      <c r="C26" s="12">
        <v>56</v>
      </c>
      <c r="D26" s="65">
        <v>290.60000000000002</v>
      </c>
      <c r="E26" s="12">
        <v>56</v>
      </c>
      <c r="F26" s="65">
        <v>290.60000000000002</v>
      </c>
      <c r="G26" s="12">
        <v>350</v>
      </c>
      <c r="H26" s="12">
        <v>22</v>
      </c>
      <c r="I26" s="65">
        <v>2.2000000000000002</v>
      </c>
      <c r="J26" s="12">
        <v>520</v>
      </c>
      <c r="K26" s="65">
        <v>1360</v>
      </c>
      <c r="L26" s="12">
        <v>248</v>
      </c>
      <c r="M26" s="65">
        <v>199.59</v>
      </c>
      <c r="N26" s="12">
        <v>99</v>
      </c>
      <c r="O26" s="65">
        <v>74.099999999999994</v>
      </c>
      <c r="P26" s="12"/>
      <c r="Q26" s="65"/>
    </row>
    <row r="27" spans="1:17">
      <c r="A27" s="158">
        <v>22</v>
      </c>
      <c r="B27" s="12" t="s">
        <v>811</v>
      </c>
      <c r="C27" s="12">
        <v>0</v>
      </c>
      <c r="D27" s="65">
        <v>0</v>
      </c>
      <c r="E27" s="12">
        <v>0</v>
      </c>
      <c r="F27" s="65">
        <v>0</v>
      </c>
      <c r="G27" s="12">
        <v>0</v>
      </c>
      <c r="H27" s="12">
        <v>0</v>
      </c>
      <c r="I27" s="65">
        <v>0</v>
      </c>
      <c r="J27" s="12">
        <v>126</v>
      </c>
      <c r="K27" s="65">
        <v>564</v>
      </c>
      <c r="L27" s="12">
        <v>0</v>
      </c>
      <c r="M27" s="65">
        <v>0</v>
      </c>
      <c r="N27" s="12">
        <v>29</v>
      </c>
      <c r="O27" s="65">
        <v>29.15</v>
      </c>
      <c r="P27" s="12">
        <v>0</v>
      </c>
      <c r="Q27" s="65">
        <v>0</v>
      </c>
    </row>
    <row r="28" spans="1:17">
      <c r="A28" s="581" t="s">
        <v>384</v>
      </c>
      <c r="B28" s="582"/>
      <c r="C28" s="14">
        <f t="shared" ref="C28:Q28" si="0">SUM(C6:C27)</f>
        <v>5626</v>
      </c>
      <c r="D28" s="66">
        <f t="shared" si="0"/>
        <v>9866.2799999999988</v>
      </c>
      <c r="E28" s="14">
        <f t="shared" si="0"/>
        <v>3464</v>
      </c>
      <c r="F28" s="66">
        <f t="shared" si="0"/>
        <v>7298.5000000000009</v>
      </c>
      <c r="G28" s="14">
        <f t="shared" si="0"/>
        <v>3134</v>
      </c>
      <c r="H28" s="162">
        <f t="shared" si="0"/>
        <v>636</v>
      </c>
      <c r="I28" s="66">
        <f t="shared" si="0"/>
        <v>63.600000000000009</v>
      </c>
      <c r="J28" s="14">
        <f t="shared" si="0"/>
        <v>918</v>
      </c>
      <c r="K28" s="66">
        <f t="shared" si="0"/>
        <v>2418</v>
      </c>
      <c r="L28" s="14">
        <f t="shared" si="0"/>
        <v>281</v>
      </c>
      <c r="M28" s="66">
        <f t="shared" si="0"/>
        <v>230.71</v>
      </c>
      <c r="N28" s="14">
        <f t="shared" si="0"/>
        <v>1053</v>
      </c>
      <c r="O28" s="66">
        <f t="shared" si="0"/>
        <v>885.7700000000001</v>
      </c>
      <c r="P28" s="14">
        <f t="shared" si="0"/>
        <v>31</v>
      </c>
      <c r="Q28" s="66">
        <f t="shared" si="0"/>
        <v>349.04</v>
      </c>
    </row>
  </sheetData>
  <mergeCells count="17">
    <mergeCell ref="A28:B28"/>
    <mergeCell ref="C4:D4"/>
    <mergeCell ref="E4:F4"/>
    <mergeCell ref="J3:M3"/>
    <mergeCell ref="N3:O3"/>
    <mergeCell ref="P3:Q3"/>
    <mergeCell ref="P4:Q4"/>
    <mergeCell ref="A1:Q1"/>
    <mergeCell ref="H4:I4"/>
    <mergeCell ref="J4:K4"/>
    <mergeCell ref="L4:M4"/>
    <mergeCell ref="N4:O4"/>
    <mergeCell ref="A2:K2"/>
    <mergeCell ref="C3:F3"/>
    <mergeCell ref="G3:I3"/>
    <mergeCell ref="A3:A5"/>
    <mergeCell ref="B3:B5"/>
  </mergeCells>
  <printOptions gridLines="1"/>
  <pageMargins left="0.74" right="0.25" top="0.75" bottom="0.75" header="0.3" footer="0.3"/>
  <pageSetup paperSize="9" scale="8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47"/>
  <sheetViews>
    <sheetView topLeftCell="A20" workbookViewId="0">
      <selection activeCell="J40" sqref="J40"/>
    </sheetView>
  </sheetViews>
  <sheetFormatPr defaultRowHeight="15"/>
  <cols>
    <col min="1" max="1" width="8.140625" customWidth="1"/>
    <col min="2" max="2" width="16.42578125" customWidth="1"/>
    <col min="3" max="3" width="16.140625" customWidth="1"/>
    <col min="4" max="4" width="21.42578125" customWidth="1"/>
    <col min="5" max="5" width="8.85546875" customWidth="1"/>
    <col min="6" max="6" width="14" customWidth="1"/>
  </cols>
  <sheetData>
    <row r="1" spans="1:6" ht="21">
      <c r="A1" s="426">
        <v>59</v>
      </c>
      <c r="B1" s="427"/>
      <c r="C1" s="427"/>
      <c r="D1" s="427"/>
      <c r="E1" s="427"/>
      <c r="F1" s="428"/>
    </row>
    <row r="2" spans="1:6" s="148" customFormat="1" ht="22.5" customHeight="1">
      <c r="A2" s="423" t="s">
        <v>977</v>
      </c>
      <c r="B2" s="489"/>
      <c r="C2" s="489"/>
      <c r="D2" s="489"/>
      <c r="E2" s="489"/>
      <c r="F2" s="490"/>
    </row>
    <row r="3" spans="1:6" ht="42" customHeight="1">
      <c r="A3" s="344" t="s">
        <v>974</v>
      </c>
      <c r="B3" s="342" t="s">
        <v>930</v>
      </c>
      <c r="C3" s="342" t="s">
        <v>931</v>
      </c>
      <c r="D3" s="342" t="s">
        <v>975</v>
      </c>
      <c r="E3" s="342" t="s">
        <v>978</v>
      </c>
      <c r="F3" s="343" t="s">
        <v>976</v>
      </c>
    </row>
    <row r="4" spans="1:6">
      <c r="A4" s="158">
        <v>1</v>
      </c>
      <c r="B4" s="12" t="s">
        <v>812</v>
      </c>
      <c r="C4" s="12" t="s">
        <v>813</v>
      </c>
      <c r="D4" s="12" t="s">
        <v>814</v>
      </c>
      <c r="E4" s="158">
        <v>325</v>
      </c>
      <c r="F4" s="12" t="s">
        <v>311</v>
      </c>
    </row>
    <row r="5" spans="1:6">
      <c r="A5" s="158">
        <v>2</v>
      </c>
      <c r="B5" s="12" t="s">
        <v>812</v>
      </c>
      <c r="C5" s="12" t="s">
        <v>813</v>
      </c>
      <c r="D5" s="12" t="s">
        <v>815</v>
      </c>
      <c r="E5" s="158">
        <v>237</v>
      </c>
      <c r="F5" s="12" t="s">
        <v>311</v>
      </c>
    </row>
    <row r="6" spans="1:6">
      <c r="A6" s="158">
        <v>3</v>
      </c>
      <c r="B6" s="12" t="s">
        <v>812</v>
      </c>
      <c r="C6" s="12" t="s">
        <v>813</v>
      </c>
      <c r="D6" s="12" t="s">
        <v>816</v>
      </c>
      <c r="E6" s="158">
        <v>762</v>
      </c>
      <c r="F6" s="12" t="s">
        <v>311</v>
      </c>
    </row>
    <row r="7" spans="1:6">
      <c r="A7" s="158">
        <v>4</v>
      </c>
      <c r="B7" s="12" t="s">
        <v>812</v>
      </c>
      <c r="C7" s="12" t="s">
        <v>817</v>
      </c>
      <c r="D7" s="12" t="s">
        <v>818</v>
      </c>
      <c r="E7" s="158">
        <v>242</v>
      </c>
      <c r="F7" s="12" t="s">
        <v>311</v>
      </c>
    </row>
    <row r="8" spans="1:6">
      <c r="A8" s="158">
        <v>5</v>
      </c>
      <c r="B8" s="12" t="s">
        <v>819</v>
      </c>
      <c r="C8" s="12" t="s">
        <v>820</v>
      </c>
      <c r="D8" s="12" t="s">
        <v>821</v>
      </c>
      <c r="E8" s="158">
        <v>33</v>
      </c>
      <c r="F8" s="12" t="s">
        <v>311</v>
      </c>
    </row>
    <row r="9" spans="1:6">
      <c r="A9" s="158">
        <v>6</v>
      </c>
      <c r="B9" s="12" t="s">
        <v>819</v>
      </c>
      <c r="C9" s="12" t="s">
        <v>820</v>
      </c>
      <c r="D9" s="12" t="s">
        <v>822</v>
      </c>
      <c r="E9" s="158">
        <v>106</v>
      </c>
      <c r="F9" s="12" t="s">
        <v>311</v>
      </c>
    </row>
    <row r="10" spans="1:6">
      <c r="A10" s="158">
        <v>7</v>
      </c>
      <c r="B10" s="12" t="s">
        <v>819</v>
      </c>
      <c r="C10" s="12" t="s">
        <v>820</v>
      </c>
      <c r="D10" s="12" t="s">
        <v>823</v>
      </c>
      <c r="E10" s="158">
        <v>149</v>
      </c>
      <c r="F10" s="12" t="s">
        <v>444</v>
      </c>
    </row>
    <row r="11" spans="1:6">
      <c r="A11" s="158">
        <v>8</v>
      </c>
      <c r="B11" s="12" t="s">
        <v>158</v>
      </c>
      <c r="C11" s="12" t="s">
        <v>667</v>
      </c>
      <c r="D11" s="12" t="s">
        <v>824</v>
      </c>
      <c r="E11" s="158">
        <v>445</v>
      </c>
      <c r="F11" s="12" t="s">
        <v>311</v>
      </c>
    </row>
    <row r="12" spans="1:6">
      <c r="A12" s="158">
        <v>9</v>
      </c>
      <c r="B12" s="12" t="s">
        <v>158</v>
      </c>
      <c r="C12" s="12" t="s">
        <v>667</v>
      </c>
      <c r="D12" s="12" t="s">
        <v>825</v>
      </c>
      <c r="E12" s="158">
        <v>342</v>
      </c>
      <c r="F12" s="12" t="s">
        <v>311</v>
      </c>
    </row>
    <row r="13" spans="1:6">
      <c r="A13" s="158">
        <v>10</v>
      </c>
      <c r="B13" s="12" t="s">
        <v>158</v>
      </c>
      <c r="C13" s="12" t="s">
        <v>667</v>
      </c>
      <c r="D13" s="12" t="s">
        <v>826</v>
      </c>
      <c r="E13" s="158">
        <v>257</v>
      </c>
      <c r="F13" s="12" t="s">
        <v>311</v>
      </c>
    </row>
    <row r="14" spans="1:6">
      <c r="A14" s="158">
        <v>11</v>
      </c>
      <c r="B14" s="12" t="s">
        <v>158</v>
      </c>
      <c r="C14" s="12" t="s">
        <v>667</v>
      </c>
      <c r="D14" s="12" t="s">
        <v>827</v>
      </c>
      <c r="E14" s="158">
        <v>273</v>
      </c>
      <c r="F14" s="12" t="s">
        <v>311</v>
      </c>
    </row>
    <row r="15" spans="1:6">
      <c r="A15" s="158">
        <v>12</v>
      </c>
      <c r="B15" s="12" t="s">
        <v>828</v>
      </c>
      <c r="C15" s="12" t="s">
        <v>829</v>
      </c>
      <c r="D15" s="12" t="s">
        <v>830</v>
      </c>
      <c r="E15" s="158">
        <v>43</v>
      </c>
      <c r="F15" s="12" t="s">
        <v>311</v>
      </c>
    </row>
    <row r="16" spans="1:6">
      <c r="A16" s="158">
        <v>13</v>
      </c>
      <c r="B16" s="12" t="s">
        <v>831</v>
      </c>
      <c r="C16" s="12" t="s">
        <v>713</v>
      </c>
      <c r="D16" s="12" t="s">
        <v>832</v>
      </c>
      <c r="E16" s="158">
        <v>234</v>
      </c>
      <c r="F16" s="12" t="s">
        <v>34</v>
      </c>
    </row>
    <row r="17" spans="1:11">
      <c r="A17" s="158">
        <v>14</v>
      </c>
      <c r="B17" s="12" t="s">
        <v>831</v>
      </c>
      <c r="C17" s="12" t="s">
        <v>713</v>
      </c>
      <c r="D17" s="12" t="s">
        <v>833</v>
      </c>
      <c r="E17" s="158">
        <v>222</v>
      </c>
      <c r="F17" s="12" t="s">
        <v>34</v>
      </c>
    </row>
    <row r="18" spans="1:11">
      <c r="A18" s="158">
        <v>15</v>
      </c>
      <c r="B18" s="12" t="s">
        <v>831</v>
      </c>
      <c r="C18" s="12" t="s">
        <v>713</v>
      </c>
      <c r="D18" s="12" t="s">
        <v>834</v>
      </c>
      <c r="E18" s="158">
        <v>182</v>
      </c>
      <c r="F18" s="12" t="s">
        <v>34</v>
      </c>
    </row>
    <row r="19" spans="1:11">
      <c r="A19" s="158">
        <v>16</v>
      </c>
      <c r="B19" s="12" t="s">
        <v>831</v>
      </c>
      <c r="C19" s="12" t="s">
        <v>713</v>
      </c>
      <c r="D19" s="12" t="s">
        <v>835</v>
      </c>
      <c r="E19" s="158">
        <v>107</v>
      </c>
      <c r="F19" s="12" t="s">
        <v>34</v>
      </c>
    </row>
    <row r="20" spans="1:11">
      <c r="A20" s="158">
        <v>17</v>
      </c>
      <c r="B20" s="12" t="s">
        <v>831</v>
      </c>
      <c r="C20" s="12" t="s">
        <v>713</v>
      </c>
      <c r="D20" s="12" t="s">
        <v>837</v>
      </c>
      <c r="E20" s="158">
        <v>372</v>
      </c>
      <c r="F20" s="12" t="s">
        <v>34</v>
      </c>
    </row>
    <row r="21" spans="1:11">
      <c r="A21" s="158">
        <v>18</v>
      </c>
      <c r="B21" s="12" t="s">
        <v>831</v>
      </c>
      <c r="C21" s="12" t="s">
        <v>713</v>
      </c>
      <c r="D21" s="12" t="s">
        <v>838</v>
      </c>
      <c r="E21" s="158">
        <v>223</v>
      </c>
      <c r="F21" s="12" t="s">
        <v>34</v>
      </c>
    </row>
    <row r="22" spans="1:11">
      <c r="A22" s="158">
        <v>19</v>
      </c>
      <c r="B22" s="12" t="s">
        <v>831</v>
      </c>
      <c r="C22" s="12" t="s">
        <v>713</v>
      </c>
      <c r="D22" s="12" t="s">
        <v>839</v>
      </c>
      <c r="E22" s="158">
        <v>74</v>
      </c>
      <c r="F22" s="12" t="s">
        <v>34</v>
      </c>
    </row>
    <row r="23" spans="1:11">
      <c r="A23" s="158">
        <v>20</v>
      </c>
      <c r="B23" s="12" t="s">
        <v>831</v>
      </c>
      <c r="C23" s="12" t="s">
        <v>713</v>
      </c>
      <c r="D23" s="12" t="s">
        <v>840</v>
      </c>
      <c r="E23" s="158">
        <v>79</v>
      </c>
      <c r="F23" s="12" t="s">
        <v>34</v>
      </c>
    </row>
    <row r="24" spans="1:11">
      <c r="A24" s="158">
        <v>21</v>
      </c>
      <c r="B24" s="12" t="s">
        <v>831</v>
      </c>
      <c r="C24" s="12" t="s">
        <v>713</v>
      </c>
      <c r="D24" s="12" t="s">
        <v>841</v>
      </c>
      <c r="E24" s="158">
        <v>257</v>
      </c>
      <c r="F24" s="12" t="s">
        <v>34</v>
      </c>
      <c r="K24">
        <f>88/3</f>
        <v>29.333333333333332</v>
      </c>
    </row>
    <row r="25" spans="1:11">
      <c r="A25" s="158">
        <v>22</v>
      </c>
      <c r="B25" s="12" t="s">
        <v>842</v>
      </c>
      <c r="C25" s="12" t="s">
        <v>843</v>
      </c>
      <c r="D25" s="12" t="s">
        <v>844</v>
      </c>
      <c r="E25" s="158">
        <v>201</v>
      </c>
      <c r="F25" s="12" t="s">
        <v>34</v>
      </c>
    </row>
    <row r="26" spans="1:11">
      <c r="A26" s="158">
        <v>23</v>
      </c>
      <c r="B26" s="12" t="s">
        <v>842</v>
      </c>
      <c r="C26" s="12" t="s">
        <v>843</v>
      </c>
      <c r="D26" s="12" t="s">
        <v>845</v>
      </c>
      <c r="E26" s="158">
        <v>160</v>
      </c>
      <c r="F26" s="12" t="s">
        <v>34</v>
      </c>
    </row>
    <row r="27" spans="1:11">
      <c r="A27" s="158">
        <v>24</v>
      </c>
      <c r="B27" s="12" t="s">
        <v>842</v>
      </c>
      <c r="C27" s="12" t="s">
        <v>737</v>
      </c>
      <c r="D27" s="12" t="s">
        <v>846</v>
      </c>
      <c r="E27" s="158">
        <v>35</v>
      </c>
      <c r="F27" s="12" t="s">
        <v>34</v>
      </c>
    </row>
    <row r="28" spans="1:11">
      <c r="A28" s="158">
        <v>25</v>
      </c>
      <c r="B28" s="12" t="s">
        <v>842</v>
      </c>
      <c r="C28" s="12" t="s">
        <v>737</v>
      </c>
      <c r="D28" s="12" t="s">
        <v>847</v>
      </c>
      <c r="E28" s="158">
        <v>408</v>
      </c>
      <c r="F28" s="12" t="s">
        <v>34</v>
      </c>
    </row>
    <row r="29" spans="1:11">
      <c r="A29" s="158">
        <v>26</v>
      </c>
      <c r="B29" s="12" t="s">
        <v>842</v>
      </c>
      <c r="C29" s="12" t="s">
        <v>737</v>
      </c>
      <c r="D29" s="12" t="s">
        <v>848</v>
      </c>
      <c r="E29" s="158">
        <v>21</v>
      </c>
      <c r="F29" s="12" t="s">
        <v>34</v>
      </c>
    </row>
    <row r="30" spans="1:11">
      <c r="A30" s="158">
        <v>27</v>
      </c>
      <c r="B30" s="12" t="s">
        <v>842</v>
      </c>
      <c r="C30" s="12" t="s">
        <v>737</v>
      </c>
      <c r="D30" s="12" t="s">
        <v>849</v>
      </c>
      <c r="E30" s="158">
        <v>262</v>
      </c>
      <c r="F30" s="12" t="s">
        <v>34</v>
      </c>
    </row>
    <row r="31" spans="1:11">
      <c r="A31" s="158">
        <v>28</v>
      </c>
      <c r="B31" s="12" t="s">
        <v>842</v>
      </c>
      <c r="C31" s="12" t="s">
        <v>737</v>
      </c>
      <c r="D31" s="12" t="s">
        <v>850</v>
      </c>
      <c r="E31" s="158">
        <v>56</v>
      </c>
      <c r="F31" s="12" t="s">
        <v>34</v>
      </c>
    </row>
    <row r="32" spans="1:11">
      <c r="A32" s="158">
        <v>29</v>
      </c>
      <c r="B32" s="12" t="s">
        <v>842</v>
      </c>
      <c r="C32" s="12" t="s">
        <v>737</v>
      </c>
      <c r="D32" s="12" t="s">
        <v>851</v>
      </c>
      <c r="E32" s="158">
        <v>25</v>
      </c>
      <c r="F32" s="12" t="s">
        <v>34</v>
      </c>
    </row>
    <row r="33" spans="1:6">
      <c r="A33" s="158">
        <v>30</v>
      </c>
      <c r="B33" s="12" t="s">
        <v>842</v>
      </c>
      <c r="C33" s="12" t="s">
        <v>737</v>
      </c>
      <c r="D33" s="12" t="s">
        <v>852</v>
      </c>
      <c r="E33" s="158">
        <v>10</v>
      </c>
      <c r="F33" s="12" t="s">
        <v>34</v>
      </c>
    </row>
    <row r="34" spans="1:6">
      <c r="A34" s="158">
        <v>31</v>
      </c>
      <c r="B34" s="12" t="s">
        <v>842</v>
      </c>
      <c r="C34" s="12" t="s">
        <v>737</v>
      </c>
      <c r="D34" s="12" t="s">
        <v>853</v>
      </c>
      <c r="E34" s="158">
        <v>234</v>
      </c>
      <c r="F34" s="12" t="s">
        <v>34</v>
      </c>
    </row>
    <row r="35" spans="1:6">
      <c r="A35" s="158">
        <v>32</v>
      </c>
      <c r="B35" s="12" t="s">
        <v>842</v>
      </c>
      <c r="C35" s="12" t="s">
        <v>737</v>
      </c>
      <c r="D35" s="12" t="s">
        <v>854</v>
      </c>
      <c r="E35" s="158">
        <v>141</v>
      </c>
      <c r="F35" s="12" t="s">
        <v>34</v>
      </c>
    </row>
    <row r="36" spans="1:6">
      <c r="A36" s="158">
        <v>33</v>
      </c>
      <c r="B36" s="12" t="s">
        <v>855</v>
      </c>
      <c r="C36" s="12" t="s">
        <v>856</v>
      </c>
      <c r="D36" s="12" t="s">
        <v>857</v>
      </c>
      <c r="E36" s="158">
        <v>188</v>
      </c>
      <c r="F36" s="12" t="s">
        <v>26</v>
      </c>
    </row>
    <row r="37" spans="1:6">
      <c r="A37" s="158">
        <v>34</v>
      </c>
      <c r="B37" s="12" t="s">
        <v>855</v>
      </c>
      <c r="C37" s="12" t="s">
        <v>738</v>
      </c>
      <c r="D37" s="12" t="s">
        <v>858</v>
      </c>
      <c r="E37" s="158">
        <v>583</v>
      </c>
      <c r="F37" s="12" t="s">
        <v>311</v>
      </c>
    </row>
    <row r="38" spans="1:6">
      <c r="A38" s="158">
        <v>35</v>
      </c>
      <c r="B38" s="12" t="s">
        <v>855</v>
      </c>
      <c r="C38" s="12" t="s">
        <v>738</v>
      </c>
      <c r="D38" s="12" t="s">
        <v>859</v>
      </c>
      <c r="E38" s="158">
        <v>839</v>
      </c>
      <c r="F38" s="12" t="s">
        <v>311</v>
      </c>
    </row>
    <row r="39" spans="1:6">
      <c r="A39" s="158">
        <v>36</v>
      </c>
      <c r="B39" s="12" t="s">
        <v>855</v>
      </c>
      <c r="C39" s="12" t="s">
        <v>741</v>
      </c>
      <c r="D39" s="12" t="s">
        <v>860</v>
      </c>
      <c r="E39" s="158">
        <v>390</v>
      </c>
      <c r="F39" s="12" t="s">
        <v>311</v>
      </c>
    </row>
    <row r="40" spans="1:6">
      <c r="A40" s="158">
        <v>37</v>
      </c>
      <c r="B40" s="12" t="s">
        <v>855</v>
      </c>
      <c r="C40" s="12" t="s">
        <v>741</v>
      </c>
      <c r="D40" s="12" t="s">
        <v>861</v>
      </c>
      <c r="E40" s="158">
        <v>34</v>
      </c>
      <c r="F40" s="12" t="s">
        <v>311</v>
      </c>
    </row>
    <row r="41" spans="1:6">
      <c r="A41" s="158">
        <v>38</v>
      </c>
      <c r="B41" s="12" t="s">
        <v>159</v>
      </c>
      <c r="C41" s="12" t="s">
        <v>862</v>
      </c>
      <c r="D41" s="12" t="s">
        <v>863</v>
      </c>
      <c r="E41" s="158">
        <v>88</v>
      </c>
      <c r="F41" s="12" t="s">
        <v>311</v>
      </c>
    </row>
    <row r="42" spans="1:6">
      <c r="A42" s="158">
        <v>39</v>
      </c>
      <c r="B42" s="12" t="s">
        <v>159</v>
      </c>
      <c r="C42" s="12" t="s">
        <v>862</v>
      </c>
      <c r="D42" s="12" t="s">
        <v>864</v>
      </c>
      <c r="E42" s="158">
        <v>248</v>
      </c>
      <c r="F42" s="12" t="s">
        <v>311</v>
      </c>
    </row>
    <row r="43" spans="1:6">
      <c r="A43" s="158">
        <v>40</v>
      </c>
      <c r="B43" s="12" t="s">
        <v>159</v>
      </c>
      <c r="C43" s="12" t="s">
        <v>862</v>
      </c>
      <c r="D43" s="12" t="s">
        <v>865</v>
      </c>
      <c r="E43" s="158">
        <v>28</v>
      </c>
      <c r="F43" s="12" t="s">
        <v>311</v>
      </c>
    </row>
    <row r="44" spans="1:6">
      <c r="A44" s="158">
        <v>41</v>
      </c>
      <c r="B44" s="12" t="s">
        <v>159</v>
      </c>
      <c r="C44" s="12" t="s">
        <v>862</v>
      </c>
      <c r="D44" s="12" t="s">
        <v>866</v>
      </c>
      <c r="E44" s="158">
        <v>114</v>
      </c>
      <c r="F44" s="12" t="s">
        <v>311</v>
      </c>
    </row>
    <row r="45" spans="1:6">
      <c r="A45" s="158">
        <v>42</v>
      </c>
      <c r="B45" s="12" t="s">
        <v>159</v>
      </c>
      <c r="C45" s="12" t="s">
        <v>862</v>
      </c>
      <c r="D45" s="12" t="s">
        <v>867</v>
      </c>
      <c r="E45" s="158">
        <v>422</v>
      </c>
      <c r="F45" s="12" t="s">
        <v>311</v>
      </c>
    </row>
    <row r="46" spans="1:6">
      <c r="A46" s="158">
        <v>43</v>
      </c>
      <c r="B46" s="12" t="s">
        <v>159</v>
      </c>
      <c r="C46" s="12" t="s">
        <v>862</v>
      </c>
      <c r="D46" s="12" t="s">
        <v>868</v>
      </c>
      <c r="E46" s="158">
        <v>45</v>
      </c>
      <c r="F46" s="12" t="s">
        <v>311</v>
      </c>
    </row>
    <row r="47" spans="1:6">
      <c r="A47" s="158">
        <v>44</v>
      </c>
      <c r="B47" s="12" t="s">
        <v>159</v>
      </c>
      <c r="C47" s="12" t="s">
        <v>862</v>
      </c>
      <c r="D47" s="12" t="s">
        <v>869</v>
      </c>
      <c r="E47" s="158">
        <v>45</v>
      </c>
      <c r="F47" s="12" t="s">
        <v>311</v>
      </c>
    </row>
  </sheetData>
  <mergeCells count="2">
    <mergeCell ref="A1:F1"/>
    <mergeCell ref="A2:F2"/>
  </mergeCells>
  <printOptions gridLines="1"/>
  <pageMargins left="0.84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D12" sqref="D12"/>
    </sheetView>
  </sheetViews>
  <sheetFormatPr defaultRowHeight="15"/>
  <cols>
    <col min="1" max="1" width="6.7109375" customWidth="1"/>
    <col min="2" max="2" width="21.28515625" customWidth="1"/>
    <col min="3" max="3" width="13.5703125" customWidth="1"/>
    <col min="4" max="4" width="17.140625" customWidth="1"/>
    <col min="5" max="5" width="9.28515625" bestFit="1" customWidth="1"/>
    <col min="6" max="6" width="15.140625" customWidth="1"/>
  </cols>
  <sheetData>
    <row r="1" spans="1:6" ht="42.75" customHeight="1">
      <c r="A1" s="591">
        <v>60</v>
      </c>
      <c r="B1" s="592"/>
      <c r="C1" s="592"/>
      <c r="D1" s="592"/>
      <c r="E1" s="592"/>
      <c r="F1" s="592"/>
    </row>
    <row r="2" spans="1:6" ht="41.25" customHeight="1">
      <c r="A2" s="344" t="s">
        <v>974</v>
      </c>
      <c r="B2" s="341" t="s">
        <v>930</v>
      </c>
      <c r="C2" s="341" t="s">
        <v>931</v>
      </c>
      <c r="D2" s="341" t="s">
        <v>975</v>
      </c>
      <c r="E2" s="341" t="s">
        <v>978</v>
      </c>
      <c r="F2" s="340" t="s">
        <v>976</v>
      </c>
    </row>
    <row r="3" spans="1:6">
      <c r="A3" s="158">
        <v>45</v>
      </c>
      <c r="B3" s="12" t="s">
        <v>142</v>
      </c>
      <c r="C3" s="12" t="s">
        <v>870</v>
      </c>
      <c r="D3" s="12" t="s">
        <v>871</v>
      </c>
      <c r="E3" s="158">
        <v>4</v>
      </c>
      <c r="F3" s="12" t="s">
        <v>26</v>
      </c>
    </row>
    <row r="4" spans="1:6">
      <c r="A4" s="158">
        <v>46</v>
      </c>
      <c r="B4" s="12" t="s">
        <v>142</v>
      </c>
      <c r="C4" s="12" t="s">
        <v>870</v>
      </c>
      <c r="D4" s="12" t="s">
        <v>872</v>
      </c>
      <c r="E4" s="158">
        <v>25</v>
      </c>
      <c r="F4" s="12" t="s">
        <v>26</v>
      </c>
    </row>
    <row r="5" spans="1:6">
      <c r="A5" s="158">
        <v>47</v>
      </c>
      <c r="B5" s="12" t="s">
        <v>142</v>
      </c>
      <c r="C5" s="12" t="s">
        <v>870</v>
      </c>
      <c r="D5" s="12" t="s">
        <v>873</v>
      </c>
      <c r="E5" s="158">
        <v>64</v>
      </c>
      <c r="F5" s="12" t="s">
        <v>26</v>
      </c>
    </row>
    <row r="6" spans="1:6">
      <c r="A6" s="158">
        <v>48</v>
      </c>
      <c r="B6" s="12" t="s">
        <v>142</v>
      </c>
      <c r="C6" s="12" t="s">
        <v>870</v>
      </c>
      <c r="D6" s="12" t="s">
        <v>874</v>
      </c>
      <c r="E6" s="158">
        <v>27</v>
      </c>
      <c r="F6" s="12" t="s">
        <v>26</v>
      </c>
    </row>
    <row r="7" spans="1:6">
      <c r="A7" s="158">
        <v>49</v>
      </c>
      <c r="B7" s="12" t="s">
        <v>142</v>
      </c>
      <c r="C7" s="12" t="s">
        <v>870</v>
      </c>
      <c r="D7" s="12" t="s">
        <v>875</v>
      </c>
      <c r="E7" s="158">
        <v>24</v>
      </c>
      <c r="F7" s="12" t="s">
        <v>26</v>
      </c>
    </row>
    <row r="8" spans="1:6">
      <c r="A8" s="158">
        <v>50</v>
      </c>
      <c r="B8" s="12" t="s">
        <v>876</v>
      </c>
      <c r="C8" s="12" t="s">
        <v>877</v>
      </c>
      <c r="D8" s="12" t="s">
        <v>878</v>
      </c>
      <c r="E8" s="158">
        <v>358</v>
      </c>
      <c r="F8" s="12" t="s">
        <v>311</v>
      </c>
    </row>
    <row r="9" spans="1:6">
      <c r="A9" s="158">
        <v>51</v>
      </c>
      <c r="B9" s="12" t="s">
        <v>876</v>
      </c>
      <c r="C9" s="12" t="s">
        <v>877</v>
      </c>
      <c r="D9" s="12" t="s">
        <v>879</v>
      </c>
      <c r="E9" s="158">
        <v>176</v>
      </c>
      <c r="F9" s="12" t="s">
        <v>311</v>
      </c>
    </row>
    <row r="10" spans="1:6">
      <c r="A10" s="158">
        <v>52</v>
      </c>
      <c r="B10" s="12" t="s">
        <v>876</v>
      </c>
      <c r="C10" s="12" t="s">
        <v>877</v>
      </c>
      <c r="D10" s="12" t="s">
        <v>880</v>
      </c>
      <c r="E10" s="158">
        <v>47</v>
      </c>
      <c r="F10" s="12" t="s">
        <v>311</v>
      </c>
    </row>
    <row r="11" spans="1:6">
      <c r="A11" s="158">
        <v>53</v>
      </c>
      <c r="B11" s="12" t="s">
        <v>876</v>
      </c>
      <c r="C11" s="12" t="s">
        <v>877</v>
      </c>
      <c r="D11" s="12" t="s">
        <v>881</v>
      </c>
      <c r="E11" s="158">
        <v>6</v>
      </c>
      <c r="F11" s="12" t="s">
        <v>311</v>
      </c>
    </row>
    <row r="12" spans="1:6">
      <c r="A12" s="158">
        <v>54</v>
      </c>
      <c r="B12" s="12" t="s">
        <v>876</v>
      </c>
      <c r="C12" s="12" t="s">
        <v>882</v>
      </c>
      <c r="D12" s="12" t="s">
        <v>883</v>
      </c>
      <c r="E12" s="158">
        <v>396</v>
      </c>
      <c r="F12" s="12" t="s">
        <v>311</v>
      </c>
    </row>
    <row r="13" spans="1:6">
      <c r="A13" s="158">
        <v>55</v>
      </c>
      <c r="B13" s="12" t="s">
        <v>142</v>
      </c>
      <c r="C13" s="12" t="s">
        <v>836</v>
      </c>
      <c r="D13" s="12" t="s">
        <v>884</v>
      </c>
      <c r="E13" s="158">
        <v>101</v>
      </c>
      <c r="F13" s="12" t="s">
        <v>444</v>
      </c>
    </row>
    <row r="14" spans="1:6">
      <c r="A14" s="158">
        <v>56</v>
      </c>
      <c r="B14" s="12" t="s">
        <v>885</v>
      </c>
      <c r="C14" s="12" t="s">
        <v>886</v>
      </c>
      <c r="D14" s="12" t="s">
        <v>887</v>
      </c>
      <c r="E14" s="158">
        <v>43</v>
      </c>
      <c r="F14" s="12" t="s">
        <v>34</v>
      </c>
    </row>
    <row r="15" spans="1:6">
      <c r="A15" s="158">
        <v>57</v>
      </c>
      <c r="B15" s="12" t="s">
        <v>885</v>
      </c>
      <c r="C15" s="12" t="s">
        <v>886</v>
      </c>
      <c r="D15" s="12" t="s">
        <v>888</v>
      </c>
      <c r="E15" s="158">
        <v>23</v>
      </c>
      <c r="F15" s="12" t="s">
        <v>34</v>
      </c>
    </row>
    <row r="16" spans="1:6">
      <c r="A16" s="158">
        <v>58</v>
      </c>
      <c r="B16" s="12" t="s">
        <v>889</v>
      </c>
      <c r="C16" s="12" t="s">
        <v>722</v>
      </c>
      <c r="D16" s="12" t="s">
        <v>890</v>
      </c>
      <c r="E16" s="158">
        <v>49</v>
      </c>
      <c r="F16" s="12" t="s">
        <v>34</v>
      </c>
    </row>
    <row r="17" spans="1:6">
      <c r="A17" s="158">
        <v>59</v>
      </c>
      <c r="B17" s="12" t="s">
        <v>889</v>
      </c>
      <c r="C17" s="12" t="s">
        <v>722</v>
      </c>
      <c r="D17" s="12" t="s">
        <v>891</v>
      </c>
      <c r="E17" s="158">
        <v>55</v>
      </c>
      <c r="F17" s="12" t="s">
        <v>34</v>
      </c>
    </row>
    <row r="18" spans="1:6">
      <c r="A18" s="158">
        <v>60</v>
      </c>
      <c r="B18" s="12" t="s">
        <v>889</v>
      </c>
      <c r="C18" s="12" t="s">
        <v>722</v>
      </c>
      <c r="D18" s="12" t="s">
        <v>892</v>
      </c>
      <c r="E18" s="158">
        <v>44</v>
      </c>
      <c r="F18" s="12" t="s">
        <v>34</v>
      </c>
    </row>
    <row r="19" spans="1:6">
      <c r="A19" s="158">
        <v>61</v>
      </c>
      <c r="B19" s="12" t="s">
        <v>889</v>
      </c>
      <c r="C19" s="12" t="s">
        <v>722</v>
      </c>
      <c r="D19" s="12" t="s">
        <v>893</v>
      </c>
      <c r="E19" s="158">
        <v>226</v>
      </c>
      <c r="F19" s="12" t="s">
        <v>34</v>
      </c>
    </row>
    <row r="20" spans="1:6">
      <c r="A20" s="158">
        <v>62</v>
      </c>
      <c r="B20" s="12" t="s">
        <v>889</v>
      </c>
      <c r="C20" s="12" t="s">
        <v>718</v>
      </c>
      <c r="D20" s="12" t="s">
        <v>894</v>
      </c>
      <c r="E20" s="158">
        <v>98</v>
      </c>
      <c r="F20" s="12" t="s">
        <v>34</v>
      </c>
    </row>
    <row r="21" spans="1:6">
      <c r="A21" s="158">
        <v>63</v>
      </c>
      <c r="B21" s="12" t="s">
        <v>889</v>
      </c>
      <c r="C21" s="12" t="s">
        <v>718</v>
      </c>
      <c r="D21" s="12" t="s">
        <v>895</v>
      </c>
      <c r="E21" s="158">
        <v>99</v>
      </c>
      <c r="F21" s="12" t="s">
        <v>34</v>
      </c>
    </row>
    <row r="22" spans="1:6">
      <c r="A22" s="158">
        <v>64</v>
      </c>
      <c r="B22" s="12" t="s">
        <v>889</v>
      </c>
      <c r="C22" s="12" t="s">
        <v>718</v>
      </c>
      <c r="D22" s="12" t="s">
        <v>896</v>
      </c>
      <c r="E22" s="158">
        <v>13</v>
      </c>
      <c r="F22" s="12" t="s">
        <v>34</v>
      </c>
    </row>
    <row r="23" spans="1:6">
      <c r="A23" s="158">
        <v>65</v>
      </c>
      <c r="B23" s="12" t="s">
        <v>889</v>
      </c>
      <c r="C23" s="12" t="s">
        <v>718</v>
      </c>
      <c r="D23" s="12" t="s">
        <v>897</v>
      </c>
      <c r="E23" s="158">
        <v>21</v>
      </c>
      <c r="F23" s="12" t="s">
        <v>34</v>
      </c>
    </row>
    <row r="24" spans="1:6">
      <c r="A24" s="158">
        <v>66</v>
      </c>
      <c r="B24" s="12" t="s">
        <v>889</v>
      </c>
      <c r="C24" s="12" t="s">
        <v>718</v>
      </c>
      <c r="D24" s="12" t="s">
        <v>898</v>
      </c>
      <c r="E24" s="158">
        <v>19</v>
      </c>
      <c r="F24" s="12" t="s">
        <v>34</v>
      </c>
    </row>
    <row r="25" spans="1:6">
      <c r="A25" s="158">
        <v>67</v>
      </c>
      <c r="B25" s="12" t="s">
        <v>889</v>
      </c>
      <c r="C25" s="12" t="s">
        <v>718</v>
      </c>
      <c r="D25" s="12" t="s">
        <v>899</v>
      </c>
      <c r="E25" s="158">
        <v>12</v>
      </c>
      <c r="F25" s="12" t="s">
        <v>34</v>
      </c>
    </row>
    <row r="26" spans="1:6">
      <c r="A26" s="158">
        <v>68</v>
      </c>
      <c r="B26" s="12" t="s">
        <v>889</v>
      </c>
      <c r="C26" s="12" t="s">
        <v>900</v>
      </c>
      <c r="D26" s="12" t="s">
        <v>901</v>
      </c>
      <c r="E26" s="158">
        <v>150</v>
      </c>
      <c r="F26" s="12" t="s">
        <v>34</v>
      </c>
    </row>
    <row r="27" spans="1:6">
      <c r="A27" s="158">
        <v>69</v>
      </c>
      <c r="B27" s="12" t="s">
        <v>889</v>
      </c>
      <c r="C27" s="12" t="s">
        <v>900</v>
      </c>
      <c r="D27" s="12" t="s">
        <v>902</v>
      </c>
      <c r="E27" s="158">
        <v>54</v>
      </c>
      <c r="F27" s="12" t="s">
        <v>34</v>
      </c>
    </row>
    <row r="28" spans="1:6">
      <c r="A28" s="158">
        <v>70</v>
      </c>
      <c r="B28" s="12" t="s">
        <v>889</v>
      </c>
      <c r="C28" s="12" t="s">
        <v>900</v>
      </c>
      <c r="D28" s="12" t="s">
        <v>903</v>
      </c>
      <c r="E28" s="158">
        <v>130</v>
      </c>
      <c r="F28" s="12" t="s">
        <v>34</v>
      </c>
    </row>
    <row r="29" spans="1:6">
      <c r="A29" s="158">
        <v>71</v>
      </c>
      <c r="B29" s="12" t="s">
        <v>889</v>
      </c>
      <c r="C29" s="12" t="s">
        <v>900</v>
      </c>
      <c r="D29" s="12" t="s">
        <v>904</v>
      </c>
      <c r="E29" s="158">
        <v>57</v>
      </c>
      <c r="F29" s="12" t="s">
        <v>34</v>
      </c>
    </row>
    <row r="30" spans="1:6">
      <c r="A30" s="158">
        <v>72</v>
      </c>
      <c r="B30" s="12" t="s">
        <v>889</v>
      </c>
      <c r="C30" s="12" t="s">
        <v>900</v>
      </c>
      <c r="D30" s="12" t="s">
        <v>905</v>
      </c>
      <c r="E30" s="158">
        <v>239</v>
      </c>
      <c r="F30" s="12" t="s">
        <v>34</v>
      </c>
    </row>
    <row r="31" spans="1:6">
      <c r="A31" s="158">
        <v>73</v>
      </c>
      <c r="B31" s="12" t="s">
        <v>889</v>
      </c>
      <c r="C31" s="12" t="s">
        <v>900</v>
      </c>
      <c r="D31" s="12" t="s">
        <v>906</v>
      </c>
      <c r="E31" s="158">
        <v>106</v>
      </c>
      <c r="F31" s="12" t="s">
        <v>34</v>
      </c>
    </row>
    <row r="32" spans="1:6">
      <c r="A32" s="158">
        <v>74</v>
      </c>
      <c r="B32" s="12" t="s">
        <v>889</v>
      </c>
      <c r="C32" s="12" t="s">
        <v>900</v>
      </c>
      <c r="D32" s="12" t="s">
        <v>907</v>
      </c>
      <c r="E32" s="158">
        <v>50</v>
      </c>
      <c r="F32" s="12" t="s">
        <v>34</v>
      </c>
    </row>
    <row r="33" spans="1:6">
      <c r="A33" s="158">
        <v>75</v>
      </c>
      <c r="B33" s="12" t="s">
        <v>889</v>
      </c>
      <c r="C33" s="12" t="s">
        <v>721</v>
      </c>
      <c r="D33" s="12" t="s">
        <v>908</v>
      </c>
      <c r="E33" s="158">
        <v>177</v>
      </c>
      <c r="F33" s="12" t="s">
        <v>34</v>
      </c>
    </row>
    <row r="34" spans="1:6">
      <c r="A34" s="158">
        <v>76</v>
      </c>
      <c r="B34" s="12" t="s">
        <v>889</v>
      </c>
      <c r="C34" s="12" t="s">
        <v>721</v>
      </c>
      <c r="D34" s="12" t="s">
        <v>725</v>
      </c>
      <c r="E34" s="158">
        <v>348</v>
      </c>
      <c r="F34" s="12" t="s">
        <v>34</v>
      </c>
    </row>
    <row r="35" spans="1:6">
      <c r="A35" s="158">
        <v>77</v>
      </c>
      <c r="B35" s="12" t="s">
        <v>909</v>
      </c>
      <c r="C35" s="12" t="s">
        <v>910</v>
      </c>
      <c r="D35" s="12" t="s">
        <v>911</v>
      </c>
      <c r="E35" s="158">
        <v>98</v>
      </c>
      <c r="F35" s="12" t="s">
        <v>311</v>
      </c>
    </row>
    <row r="36" spans="1:6">
      <c r="A36" s="158">
        <v>78</v>
      </c>
      <c r="B36" s="12" t="s">
        <v>160</v>
      </c>
      <c r="C36" s="12" t="s">
        <v>754</v>
      </c>
      <c r="D36" s="12" t="s">
        <v>912</v>
      </c>
      <c r="E36" s="158">
        <v>77</v>
      </c>
      <c r="F36" s="12" t="s">
        <v>34</v>
      </c>
    </row>
    <row r="37" spans="1:6">
      <c r="A37" s="158">
        <v>79</v>
      </c>
      <c r="B37" s="12" t="s">
        <v>913</v>
      </c>
      <c r="C37" s="12" t="s">
        <v>914</v>
      </c>
      <c r="D37" s="12" t="s">
        <v>915</v>
      </c>
      <c r="E37" s="158">
        <v>155</v>
      </c>
      <c r="F37" s="12" t="s">
        <v>34</v>
      </c>
    </row>
    <row r="38" spans="1:6">
      <c r="A38" s="158">
        <v>80</v>
      </c>
      <c r="B38" s="12" t="s">
        <v>913</v>
      </c>
      <c r="C38" s="12" t="s">
        <v>669</v>
      </c>
      <c r="D38" s="12" t="s">
        <v>916</v>
      </c>
      <c r="E38" s="158">
        <v>444</v>
      </c>
      <c r="F38" s="12" t="s">
        <v>34</v>
      </c>
    </row>
    <row r="39" spans="1:6">
      <c r="A39" s="158">
        <v>81</v>
      </c>
      <c r="B39" s="12" t="s">
        <v>913</v>
      </c>
      <c r="C39" s="12" t="s">
        <v>675</v>
      </c>
      <c r="D39" s="12" t="s">
        <v>917</v>
      </c>
      <c r="E39" s="158">
        <v>50</v>
      </c>
      <c r="F39" s="12" t="s">
        <v>34</v>
      </c>
    </row>
    <row r="40" spans="1:6">
      <c r="A40" s="158">
        <v>82</v>
      </c>
      <c r="B40" s="12" t="s">
        <v>913</v>
      </c>
      <c r="C40" s="12" t="s">
        <v>675</v>
      </c>
      <c r="D40" s="12" t="s">
        <v>918</v>
      </c>
      <c r="E40" s="158">
        <v>365</v>
      </c>
      <c r="F40" s="12" t="s">
        <v>34</v>
      </c>
    </row>
    <row r="41" spans="1:6">
      <c r="A41" s="158">
        <v>83</v>
      </c>
      <c r="B41" s="12" t="s">
        <v>913</v>
      </c>
      <c r="C41" s="12" t="s">
        <v>675</v>
      </c>
      <c r="D41" s="12" t="s">
        <v>919</v>
      </c>
      <c r="E41" s="158">
        <v>634</v>
      </c>
      <c r="F41" s="12" t="s">
        <v>34</v>
      </c>
    </row>
    <row r="42" spans="1:6">
      <c r="A42" s="158">
        <v>84</v>
      </c>
      <c r="B42" s="12" t="s">
        <v>913</v>
      </c>
      <c r="C42" s="12" t="s">
        <v>675</v>
      </c>
      <c r="D42" s="12" t="s">
        <v>920</v>
      </c>
      <c r="E42" s="158">
        <v>306</v>
      </c>
      <c r="F42" s="12" t="s">
        <v>34</v>
      </c>
    </row>
    <row r="43" spans="1:6">
      <c r="A43" s="158">
        <v>85</v>
      </c>
      <c r="B43" s="12" t="s">
        <v>913</v>
      </c>
      <c r="C43" s="12" t="s">
        <v>921</v>
      </c>
      <c r="D43" s="12" t="s">
        <v>922</v>
      </c>
      <c r="E43" s="158">
        <v>123</v>
      </c>
      <c r="F43" s="12" t="s">
        <v>34</v>
      </c>
    </row>
    <row r="44" spans="1:6">
      <c r="A44" s="158">
        <v>86</v>
      </c>
      <c r="B44" s="12" t="s">
        <v>913</v>
      </c>
      <c r="C44" s="12" t="s">
        <v>921</v>
      </c>
      <c r="D44" s="12" t="s">
        <v>923</v>
      </c>
      <c r="E44" s="158">
        <v>98</v>
      </c>
      <c r="F44" s="12" t="s">
        <v>34</v>
      </c>
    </row>
    <row r="45" spans="1:6">
      <c r="A45" s="158">
        <v>87</v>
      </c>
      <c r="B45" s="12" t="s">
        <v>913</v>
      </c>
      <c r="C45" s="12" t="s">
        <v>921</v>
      </c>
      <c r="D45" s="12" t="s">
        <v>924</v>
      </c>
      <c r="E45" s="158">
        <v>121</v>
      </c>
      <c r="F45" s="12" t="s">
        <v>34</v>
      </c>
    </row>
    <row r="46" spans="1:6">
      <c r="A46" s="158">
        <v>88</v>
      </c>
      <c r="B46" s="12" t="s">
        <v>913</v>
      </c>
      <c r="C46" s="12" t="s">
        <v>921</v>
      </c>
      <c r="D46" s="12" t="s">
        <v>925</v>
      </c>
      <c r="E46" s="158">
        <v>99</v>
      </c>
      <c r="F46" s="12" t="s">
        <v>34</v>
      </c>
    </row>
  </sheetData>
  <mergeCells count="1">
    <mergeCell ref="A1:F1"/>
  </mergeCells>
  <printOptions gridLines="1"/>
  <pageMargins left="0.81" right="0.25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M14" sqref="M14"/>
    </sheetView>
  </sheetViews>
  <sheetFormatPr defaultRowHeight="15"/>
  <cols>
    <col min="1" max="1" width="6.140625" bestFit="1" customWidth="1"/>
    <col min="2" max="2" width="7.140625" customWidth="1"/>
    <col min="3" max="3" width="6" bestFit="1" customWidth="1"/>
    <col min="4" max="4" width="8.5703125" bestFit="1" customWidth="1"/>
    <col min="5" max="5" width="4.140625" bestFit="1" customWidth="1"/>
    <col min="6" max="6" width="6.5703125" bestFit="1" customWidth="1"/>
    <col min="7" max="7" width="4.140625" bestFit="1" customWidth="1"/>
    <col min="8" max="8" width="6.5703125" bestFit="1" customWidth="1"/>
    <col min="9" max="9" width="5" bestFit="1" customWidth="1"/>
    <col min="10" max="10" width="7.5703125" bestFit="1" customWidth="1"/>
    <col min="11" max="11" width="5" bestFit="1" customWidth="1"/>
    <col min="12" max="12" width="7.5703125" bestFit="1" customWidth="1"/>
    <col min="13" max="13" width="5" bestFit="1" customWidth="1"/>
    <col min="14" max="14" width="7.5703125" bestFit="1" customWidth="1"/>
    <col min="15" max="15" width="5" bestFit="1" customWidth="1"/>
    <col min="16" max="16" width="7.5703125" bestFit="1" customWidth="1"/>
    <col min="17" max="17" width="4.140625" bestFit="1" customWidth="1"/>
    <col min="18" max="18" width="6.5703125" bestFit="1" customWidth="1"/>
    <col min="19" max="19" width="5" bestFit="1" customWidth="1"/>
    <col min="20" max="20" width="7.5703125" bestFit="1" customWidth="1"/>
    <col min="21" max="21" width="5" bestFit="1" customWidth="1"/>
    <col min="22" max="22" width="7.5703125" bestFit="1" customWidth="1"/>
    <col min="23" max="23" width="6" bestFit="1" customWidth="1"/>
    <col min="24" max="24" width="8.5703125" bestFit="1" customWidth="1"/>
  </cols>
  <sheetData>
    <row r="1" spans="1:24" ht="19.5" customHeight="1">
      <c r="A1" s="595">
        <v>61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7"/>
    </row>
    <row r="2" spans="1:24" ht="19.5">
      <c r="A2" s="598" t="s">
        <v>943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600"/>
    </row>
    <row r="3" spans="1:24" ht="19.5">
      <c r="A3" s="601" t="s">
        <v>944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3"/>
    </row>
    <row r="4" spans="1:24" ht="46.5" customHeight="1">
      <c r="A4" s="604" t="s">
        <v>0</v>
      </c>
      <c r="B4" s="604" t="s">
        <v>1</v>
      </c>
      <c r="C4" s="466" t="s">
        <v>945</v>
      </c>
      <c r="D4" s="466"/>
      <c r="E4" s="466" t="s">
        <v>946</v>
      </c>
      <c r="F4" s="466"/>
      <c r="G4" s="466" t="s">
        <v>947</v>
      </c>
      <c r="H4" s="466"/>
      <c r="I4" s="466" t="s">
        <v>948</v>
      </c>
      <c r="J4" s="466"/>
      <c r="K4" s="466" t="s">
        <v>949</v>
      </c>
      <c r="L4" s="466"/>
      <c r="M4" s="606" t="s">
        <v>274</v>
      </c>
      <c r="N4" s="607"/>
      <c r="O4" s="606" t="s">
        <v>950</v>
      </c>
      <c r="P4" s="607"/>
      <c r="Q4" s="606" t="s">
        <v>951</v>
      </c>
      <c r="R4" s="607"/>
      <c r="S4" s="606" t="s">
        <v>952</v>
      </c>
      <c r="T4" s="607"/>
      <c r="U4" s="606" t="s">
        <v>278</v>
      </c>
      <c r="V4" s="607"/>
      <c r="W4" s="593" t="s">
        <v>953</v>
      </c>
      <c r="X4" s="594"/>
    </row>
    <row r="5" spans="1:24">
      <c r="A5" s="605"/>
      <c r="B5" s="605"/>
      <c r="C5" s="323" t="s">
        <v>238</v>
      </c>
      <c r="D5" s="28" t="s">
        <v>239</v>
      </c>
      <c r="E5" s="323" t="s">
        <v>238</v>
      </c>
      <c r="F5" s="28" t="s">
        <v>239</v>
      </c>
      <c r="G5" s="323" t="s">
        <v>238</v>
      </c>
      <c r="H5" s="28" t="s">
        <v>239</v>
      </c>
      <c r="I5" s="323" t="s">
        <v>238</v>
      </c>
      <c r="J5" s="28" t="s">
        <v>239</v>
      </c>
      <c r="K5" s="323" t="s">
        <v>238</v>
      </c>
      <c r="L5" s="28" t="s">
        <v>239</v>
      </c>
      <c r="M5" s="323" t="s">
        <v>238</v>
      </c>
      <c r="N5" s="28" t="s">
        <v>239</v>
      </c>
      <c r="O5" s="323" t="s">
        <v>238</v>
      </c>
      <c r="P5" s="28" t="s">
        <v>239</v>
      </c>
      <c r="Q5" s="323" t="s">
        <v>238</v>
      </c>
      <c r="R5" s="28" t="s">
        <v>239</v>
      </c>
      <c r="S5" s="323" t="s">
        <v>238</v>
      </c>
      <c r="T5" s="28" t="s">
        <v>239</v>
      </c>
      <c r="U5" s="323" t="s">
        <v>238</v>
      </c>
      <c r="V5" s="28" t="s">
        <v>239</v>
      </c>
      <c r="W5" s="323" t="s">
        <v>238</v>
      </c>
      <c r="X5" s="28" t="s">
        <v>239</v>
      </c>
    </row>
    <row r="6" spans="1:24">
      <c r="A6" s="25">
        <v>1</v>
      </c>
      <c r="B6" s="25" t="s">
        <v>10</v>
      </c>
      <c r="C6" s="25">
        <v>761</v>
      </c>
      <c r="D6" s="29">
        <v>721.44</v>
      </c>
      <c r="E6" s="25">
        <v>14</v>
      </c>
      <c r="F6" s="29">
        <v>7.83</v>
      </c>
      <c r="G6" s="25">
        <v>11</v>
      </c>
      <c r="H6" s="29">
        <v>7.52</v>
      </c>
      <c r="I6" s="25">
        <v>19</v>
      </c>
      <c r="J6" s="29">
        <v>47.2</v>
      </c>
      <c r="K6" s="25">
        <v>117</v>
      </c>
      <c r="L6" s="29">
        <v>135.63999999999999</v>
      </c>
      <c r="M6" s="25">
        <v>105</v>
      </c>
      <c r="N6" s="29">
        <v>132.86000000000001</v>
      </c>
      <c r="O6" s="25">
        <v>11</v>
      </c>
      <c r="P6" s="29">
        <v>15.65</v>
      </c>
      <c r="Q6" s="25">
        <v>1</v>
      </c>
      <c r="R6" s="29">
        <v>1.24</v>
      </c>
      <c r="S6" s="25">
        <v>56</v>
      </c>
      <c r="T6" s="29">
        <v>78.44</v>
      </c>
      <c r="U6" s="25">
        <v>66</v>
      </c>
      <c r="V6" s="29">
        <v>100.37</v>
      </c>
      <c r="W6" s="25">
        <v>1161</v>
      </c>
      <c r="X6" s="29">
        <v>1248.19</v>
      </c>
    </row>
    <row r="7" spans="1:24">
      <c r="A7" s="26">
        <v>2</v>
      </c>
      <c r="B7" s="26" t="s">
        <v>11</v>
      </c>
      <c r="C7" s="26">
        <v>449</v>
      </c>
      <c r="D7" s="30">
        <v>733.73</v>
      </c>
      <c r="E7" s="26">
        <v>67</v>
      </c>
      <c r="F7" s="30">
        <v>42.7</v>
      </c>
      <c r="G7" s="26">
        <v>72</v>
      </c>
      <c r="H7" s="30">
        <v>42.3</v>
      </c>
      <c r="I7" s="26">
        <v>97</v>
      </c>
      <c r="J7" s="30">
        <v>76</v>
      </c>
      <c r="K7" s="26">
        <v>225</v>
      </c>
      <c r="L7" s="30">
        <v>307</v>
      </c>
      <c r="M7" s="26">
        <v>225</v>
      </c>
      <c r="N7" s="30">
        <v>276.45</v>
      </c>
      <c r="O7" s="26">
        <v>131</v>
      </c>
      <c r="P7" s="30">
        <v>132.80000000000001</v>
      </c>
      <c r="Q7" s="26">
        <v>7</v>
      </c>
      <c r="R7" s="30">
        <v>5.9</v>
      </c>
      <c r="S7" s="26">
        <v>109</v>
      </c>
      <c r="T7" s="30">
        <v>81.42</v>
      </c>
      <c r="U7" s="26">
        <v>78</v>
      </c>
      <c r="V7" s="30">
        <v>65.22</v>
      </c>
      <c r="W7" s="26">
        <v>1460</v>
      </c>
      <c r="X7" s="30">
        <v>1763.52</v>
      </c>
    </row>
    <row r="8" spans="1:24">
      <c r="A8" s="26">
        <v>3</v>
      </c>
      <c r="B8" s="26" t="s">
        <v>12</v>
      </c>
      <c r="C8" s="26">
        <v>200</v>
      </c>
      <c r="D8" s="30">
        <v>215.61</v>
      </c>
      <c r="E8" s="26">
        <v>1</v>
      </c>
      <c r="F8" s="30">
        <v>1</v>
      </c>
      <c r="G8" s="26">
        <v>0</v>
      </c>
      <c r="H8" s="30">
        <v>0</v>
      </c>
      <c r="I8" s="26">
        <v>15</v>
      </c>
      <c r="J8" s="30">
        <v>14</v>
      </c>
      <c r="K8" s="26">
        <v>80</v>
      </c>
      <c r="L8" s="30">
        <v>82.5</v>
      </c>
      <c r="M8" s="26">
        <v>60</v>
      </c>
      <c r="N8" s="30">
        <v>61.5</v>
      </c>
      <c r="O8" s="26">
        <v>3</v>
      </c>
      <c r="P8" s="30">
        <v>2.75</v>
      </c>
      <c r="Q8" s="26">
        <v>1</v>
      </c>
      <c r="R8" s="30">
        <v>0.9</v>
      </c>
      <c r="S8" s="26">
        <v>20</v>
      </c>
      <c r="T8" s="30">
        <v>16.649999999999999</v>
      </c>
      <c r="U8" s="26">
        <v>30</v>
      </c>
      <c r="V8" s="30">
        <v>26.3</v>
      </c>
      <c r="W8" s="26">
        <v>410</v>
      </c>
      <c r="X8" s="30">
        <v>421.21</v>
      </c>
    </row>
    <row r="9" spans="1:24">
      <c r="A9" s="26">
        <v>4</v>
      </c>
      <c r="B9" s="26" t="s">
        <v>13</v>
      </c>
      <c r="C9" s="26">
        <v>1019</v>
      </c>
      <c r="D9" s="30">
        <v>991.51</v>
      </c>
      <c r="E9" s="26">
        <v>18</v>
      </c>
      <c r="F9" s="30">
        <v>15.64</v>
      </c>
      <c r="G9" s="26">
        <v>16</v>
      </c>
      <c r="H9" s="30">
        <v>9.8000000000000007</v>
      </c>
      <c r="I9" s="26">
        <v>30</v>
      </c>
      <c r="J9" s="30">
        <v>62.33</v>
      </c>
      <c r="K9" s="26">
        <v>285</v>
      </c>
      <c r="L9" s="30">
        <v>470.79</v>
      </c>
      <c r="M9" s="26">
        <v>199</v>
      </c>
      <c r="N9" s="30">
        <v>366.7</v>
      </c>
      <c r="O9" s="26">
        <v>19</v>
      </c>
      <c r="P9" s="30">
        <v>40.18</v>
      </c>
      <c r="Q9" s="26">
        <v>12</v>
      </c>
      <c r="R9" s="30">
        <v>24</v>
      </c>
      <c r="S9" s="26">
        <v>65</v>
      </c>
      <c r="T9" s="30">
        <v>98.69</v>
      </c>
      <c r="U9" s="26">
        <v>65</v>
      </c>
      <c r="V9" s="30">
        <v>77.13</v>
      </c>
      <c r="W9" s="26">
        <v>1728</v>
      </c>
      <c r="X9" s="30">
        <v>2156.77</v>
      </c>
    </row>
    <row r="10" spans="1:24">
      <c r="A10" s="26">
        <v>5</v>
      </c>
      <c r="B10" s="26" t="s">
        <v>14</v>
      </c>
      <c r="C10" s="26">
        <v>740</v>
      </c>
      <c r="D10" s="30">
        <v>782.1</v>
      </c>
      <c r="E10" s="26">
        <v>27</v>
      </c>
      <c r="F10" s="30">
        <v>22.14</v>
      </c>
      <c r="G10" s="26">
        <v>25</v>
      </c>
      <c r="H10" s="30">
        <v>15.94</v>
      </c>
      <c r="I10" s="26">
        <v>45</v>
      </c>
      <c r="J10" s="30">
        <v>87.71</v>
      </c>
      <c r="K10" s="26">
        <v>234</v>
      </c>
      <c r="L10" s="30">
        <v>497.75</v>
      </c>
      <c r="M10" s="26">
        <v>173</v>
      </c>
      <c r="N10" s="30">
        <v>438.42</v>
      </c>
      <c r="O10" s="26">
        <v>42</v>
      </c>
      <c r="P10" s="30">
        <v>57.42</v>
      </c>
      <c r="Q10" s="26">
        <v>41</v>
      </c>
      <c r="R10" s="30">
        <v>57.39</v>
      </c>
      <c r="S10" s="26">
        <v>90</v>
      </c>
      <c r="T10" s="30">
        <v>130.21</v>
      </c>
      <c r="U10" s="26">
        <v>89</v>
      </c>
      <c r="V10" s="30">
        <v>180.71</v>
      </c>
      <c r="W10" s="26">
        <v>1506</v>
      </c>
      <c r="X10" s="30">
        <v>2269.79</v>
      </c>
    </row>
    <row r="11" spans="1:24">
      <c r="A11" s="26">
        <v>6</v>
      </c>
      <c r="B11" s="26" t="s">
        <v>15</v>
      </c>
      <c r="C11" s="26">
        <v>500</v>
      </c>
      <c r="D11" s="30">
        <v>492.62</v>
      </c>
      <c r="E11" s="26">
        <v>3</v>
      </c>
      <c r="F11" s="30">
        <v>2.2999999999999998</v>
      </c>
      <c r="G11" s="26">
        <v>1</v>
      </c>
      <c r="H11" s="30">
        <v>0.7</v>
      </c>
      <c r="I11" s="26">
        <v>30</v>
      </c>
      <c r="J11" s="30">
        <v>28</v>
      </c>
      <c r="K11" s="26">
        <v>130</v>
      </c>
      <c r="L11" s="30">
        <v>136.5</v>
      </c>
      <c r="M11" s="26">
        <v>100</v>
      </c>
      <c r="N11" s="30">
        <v>102.95</v>
      </c>
      <c r="O11" s="26">
        <v>6</v>
      </c>
      <c r="P11" s="30">
        <v>5.55</v>
      </c>
      <c r="Q11" s="26">
        <v>1</v>
      </c>
      <c r="R11" s="30">
        <v>1</v>
      </c>
      <c r="S11" s="26">
        <v>20</v>
      </c>
      <c r="T11" s="30">
        <v>38.020000000000003</v>
      </c>
      <c r="U11" s="26">
        <v>25</v>
      </c>
      <c r="V11" s="30">
        <v>55.82</v>
      </c>
      <c r="W11" s="26">
        <v>816</v>
      </c>
      <c r="X11" s="30">
        <v>863.46</v>
      </c>
    </row>
    <row r="12" spans="1:24">
      <c r="A12" s="26">
        <v>7</v>
      </c>
      <c r="B12" s="26" t="s">
        <v>16</v>
      </c>
      <c r="C12" s="26">
        <v>120</v>
      </c>
      <c r="D12" s="30">
        <v>116.47</v>
      </c>
      <c r="E12" s="26">
        <v>0</v>
      </c>
      <c r="F12" s="30">
        <v>0</v>
      </c>
      <c r="G12" s="26">
        <v>0</v>
      </c>
      <c r="H12" s="30">
        <v>0</v>
      </c>
      <c r="I12" s="26">
        <v>0</v>
      </c>
      <c r="J12" s="30">
        <v>0</v>
      </c>
      <c r="K12" s="26">
        <v>60</v>
      </c>
      <c r="L12" s="30">
        <v>54</v>
      </c>
      <c r="M12" s="26">
        <v>50</v>
      </c>
      <c r="N12" s="30">
        <v>41.45</v>
      </c>
      <c r="O12" s="26">
        <v>2</v>
      </c>
      <c r="P12" s="30">
        <v>1.8</v>
      </c>
      <c r="Q12" s="26">
        <v>0</v>
      </c>
      <c r="R12" s="30">
        <v>0</v>
      </c>
      <c r="S12" s="26">
        <v>15</v>
      </c>
      <c r="T12" s="30">
        <v>8.81</v>
      </c>
      <c r="U12" s="26">
        <v>20</v>
      </c>
      <c r="V12" s="30">
        <v>13.27</v>
      </c>
      <c r="W12" s="26">
        <v>267</v>
      </c>
      <c r="X12" s="30">
        <v>235.8</v>
      </c>
    </row>
    <row r="13" spans="1:24">
      <c r="A13" s="26">
        <v>8</v>
      </c>
      <c r="B13" s="26" t="s">
        <v>17</v>
      </c>
      <c r="C13" s="26">
        <v>953</v>
      </c>
      <c r="D13" s="30">
        <v>1569.47</v>
      </c>
      <c r="E13" s="26">
        <v>12</v>
      </c>
      <c r="F13" s="30">
        <v>1.9</v>
      </c>
      <c r="G13" s="26">
        <v>11</v>
      </c>
      <c r="H13" s="30">
        <v>3.62</v>
      </c>
      <c r="I13" s="26">
        <v>26</v>
      </c>
      <c r="J13" s="30">
        <v>36</v>
      </c>
      <c r="K13" s="26">
        <v>131</v>
      </c>
      <c r="L13" s="30">
        <v>189.04</v>
      </c>
      <c r="M13" s="26">
        <v>117</v>
      </c>
      <c r="N13" s="30">
        <v>187.52</v>
      </c>
      <c r="O13" s="26">
        <v>15</v>
      </c>
      <c r="P13" s="30">
        <v>30.23</v>
      </c>
      <c r="Q13" s="26">
        <v>1</v>
      </c>
      <c r="R13" s="30">
        <v>1</v>
      </c>
      <c r="S13" s="26">
        <v>86</v>
      </c>
      <c r="T13" s="30">
        <v>83.87</v>
      </c>
      <c r="U13" s="26">
        <v>83</v>
      </c>
      <c r="V13" s="30">
        <v>105.41</v>
      </c>
      <c r="W13" s="26">
        <v>1435</v>
      </c>
      <c r="X13" s="30">
        <v>2208.06</v>
      </c>
    </row>
    <row r="14" spans="1:24">
      <c r="A14" s="26">
        <v>9</v>
      </c>
      <c r="B14" s="26" t="s">
        <v>18</v>
      </c>
      <c r="C14" s="26">
        <v>100</v>
      </c>
      <c r="D14" s="30">
        <v>114.25</v>
      </c>
      <c r="E14" s="26">
        <v>1</v>
      </c>
      <c r="F14" s="30">
        <v>0.9</v>
      </c>
      <c r="G14" s="26">
        <v>0</v>
      </c>
      <c r="H14" s="30">
        <v>0</v>
      </c>
      <c r="I14" s="26">
        <v>15</v>
      </c>
      <c r="J14" s="30">
        <v>14</v>
      </c>
      <c r="K14" s="26">
        <v>80</v>
      </c>
      <c r="L14" s="30">
        <v>82.5</v>
      </c>
      <c r="M14" s="26">
        <v>60</v>
      </c>
      <c r="N14" s="30">
        <v>61.5</v>
      </c>
      <c r="O14" s="26">
        <v>3</v>
      </c>
      <c r="P14" s="30">
        <v>2.75</v>
      </c>
      <c r="Q14" s="26">
        <v>0</v>
      </c>
      <c r="R14" s="30">
        <v>0</v>
      </c>
      <c r="S14" s="26">
        <v>10</v>
      </c>
      <c r="T14" s="30">
        <v>11.61</v>
      </c>
      <c r="U14" s="26">
        <v>30</v>
      </c>
      <c r="V14" s="30">
        <v>27.98</v>
      </c>
      <c r="W14" s="26">
        <v>299</v>
      </c>
      <c r="X14" s="30">
        <v>315.49</v>
      </c>
    </row>
    <row r="15" spans="1:24">
      <c r="A15" s="26">
        <v>10</v>
      </c>
      <c r="B15" s="26" t="s">
        <v>19</v>
      </c>
      <c r="C15" s="26">
        <v>7976</v>
      </c>
      <c r="D15" s="30">
        <v>9003.68</v>
      </c>
      <c r="E15" s="26">
        <v>299</v>
      </c>
      <c r="F15" s="30">
        <v>272.92</v>
      </c>
      <c r="G15" s="26">
        <v>273</v>
      </c>
      <c r="H15" s="30">
        <v>240.24</v>
      </c>
      <c r="I15" s="26">
        <v>405</v>
      </c>
      <c r="J15" s="30">
        <v>642.49</v>
      </c>
      <c r="K15" s="26">
        <v>1579</v>
      </c>
      <c r="L15" s="30">
        <v>3238.53</v>
      </c>
      <c r="M15" s="26">
        <v>1702</v>
      </c>
      <c r="N15" s="30">
        <v>3435.66</v>
      </c>
      <c r="O15" s="26">
        <v>578</v>
      </c>
      <c r="P15" s="30">
        <v>1022.45</v>
      </c>
      <c r="Q15" s="26">
        <v>282</v>
      </c>
      <c r="R15" s="30">
        <v>488.19</v>
      </c>
      <c r="S15" s="26">
        <v>617</v>
      </c>
      <c r="T15" s="30">
        <v>1020.75</v>
      </c>
      <c r="U15" s="26">
        <v>540</v>
      </c>
      <c r="V15" s="30">
        <v>723.85</v>
      </c>
      <c r="W15" s="26">
        <v>14251</v>
      </c>
      <c r="X15" s="30">
        <v>20088.759999999998</v>
      </c>
    </row>
    <row r="16" spans="1:24">
      <c r="A16" s="26">
        <v>11</v>
      </c>
      <c r="B16" s="26" t="s">
        <v>20</v>
      </c>
      <c r="C16" s="26">
        <v>251</v>
      </c>
      <c r="D16" s="30">
        <v>240.5</v>
      </c>
      <c r="E16" s="26">
        <v>0</v>
      </c>
      <c r="F16" s="30">
        <v>0</v>
      </c>
      <c r="G16" s="26">
        <v>1</v>
      </c>
      <c r="H16" s="30">
        <v>0.92</v>
      </c>
      <c r="I16" s="26">
        <v>10</v>
      </c>
      <c r="J16" s="30">
        <v>12.29</v>
      </c>
      <c r="K16" s="26">
        <v>60</v>
      </c>
      <c r="L16" s="30">
        <v>66.17</v>
      </c>
      <c r="M16" s="26">
        <v>40</v>
      </c>
      <c r="N16" s="30">
        <v>44.05</v>
      </c>
      <c r="O16" s="26">
        <v>2</v>
      </c>
      <c r="P16" s="30">
        <v>4.5</v>
      </c>
      <c r="Q16" s="26">
        <v>0</v>
      </c>
      <c r="R16" s="30">
        <v>0</v>
      </c>
      <c r="S16" s="26">
        <v>29</v>
      </c>
      <c r="T16" s="30">
        <v>30.7</v>
      </c>
      <c r="U16" s="26">
        <v>29</v>
      </c>
      <c r="V16" s="30">
        <v>46.27</v>
      </c>
      <c r="W16" s="26">
        <v>422</v>
      </c>
      <c r="X16" s="30">
        <v>445.4</v>
      </c>
    </row>
    <row r="17" spans="1:24">
      <c r="A17" s="26">
        <v>12</v>
      </c>
      <c r="B17" s="26" t="s">
        <v>21</v>
      </c>
      <c r="C17" s="26">
        <v>250</v>
      </c>
      <c r="D17" s="30">
        <v>222.71</v>
      </c>
      <c r="E17" s="26">
        <v>1</v>
      </c>
      <c r="F17" s="30">
        <v>1</v>
      </c>
      <c r="G17" s="26">
        <v>1</v>
      </c>
      <c r="H17" s="30">
        <v>0.7</v>
      </c>
      <c r="I17" s="26">
        <v>15</v>
      </c>
      <c r="J17" s="30">
        <v>14</v>
      </c>
      <c r="K17" s="26">
        <v>80</v>
      </c>
      <c r="L17" s="30">
        <v>82.5</v>
      </c>
      <c r="M17" s="26">
        <v>60</v>
      </c>
      <c r="N17" s="30">
        <v>61.5</v>
      </c>
      <c r="O17" s="26">
        <v>3</v>
      </c>
      <c r="P17" s="30">
        <v>2.75</v>
      </c>
      <c r="Q17" s="26">
        <v>1</v>
      </c>
      <c r="R17" s="30">
        <v>0.9</v>
      </c>
      <c r="S17" s="26">
        <v>20</v>
      </c>
      <c r="T17" s="30">
        <v>16.649999999999999</v>
      </c>
      <c r="U17" s="26">
        <v>30</v>
      </c>
      <c r="V17" s="30">
        <v>25.04</v>
      </c>
      <c r="W17" s="26">
        <v>461</v>
      </c>
      <c r="X17" s="30">
        <v>427.75</v>
      </c>
    </row>
    <row r="18" spans="1:24">
      <c r="A18" s="468" t="s">
        <v>172</v>
      </c>
      <c r="B18" s="469"/>
      <c r="C18" s="31">
        <v>13319</v>
      </c>
      <c r="D18" s="32">
        <v>15204.09</v>
      </c>
      <c r="E18" s="31">
        <v>443</v>
      </c>
      <c r="F18" s="32">
        <v>368.33</v>
      </c>
      <c r="G18" s="31">
        <v>411</v>
      </c>
      <c r="H18" s="32">
        <v>321.74</v>
      </c>
      <c r="I18" s="31">
        <v>707</v>
      </c>
      <c r="J18" s="32">
        <v>1034.02</v>
      </c>
      <c r="K18" s="31">
        <v>3061</v>
      </c>
      <c r="L18" s="32">
        <v>5342.92</v>
      </c>
      <c r="M18" s="31">
        <v>2891</v>
      </c>
      <c r="N18" s="32">
        <v>5210.5600000000004</v>
      </c>
      <c r="O18" s="31">
        <v>815</v>
      </c>
      <c r="P18" s="32">
        <v>1318.83</v>
      </c>
      <c r="Q18" s="31">
        <v>347</v>
      </c>
      <c r="R18" s="32">
        <v>580.52</v>
      </c>
      <c r="S18" s="31">
        <v>1137</v>
      </c>
      <c r="T18" s="32">
        <v>1615.82</v>
      </c>
      <c r="U18" s="31">
        <v>1085</v>
      </c>
      <c r="V18" s="32">
        <v>1447.37</v>
      </c>
      <c r="W18" s="31">
        <v>24216</v>
      </c>
      <c r="X18" s="32">
        <v>32444.2</v>
      </c>
    </row>
    <row r="19" spans="1:24">
      <c r="A19" s="26">
        <v>1</v>
      </c>
      <c r="B19" s="26" t="s">
        <v>24</v>
      </c>
      <c r="C19" s="26">
        <v>558</v>
      </c>
      <c r="D19" s="30">
        <v>538.30999999999995</v>
      </c>
      <c r="E19" s="26">
        <v>8</v>
      </c>
      <c r="F19" s="30">
        <v>5.59</v>
      </c>
      <c r="G19" s="26">
        <v>6</v>
      </c>
      <c r="H19" s="30">
        <v>4.0199999999999996</v>
      </c>
      <c r="I19" s="26">
        <v>20</v>
      </c>
      <c r="J19" s="30">
        <v>32.93</v>
      </c>
      <c r="K19" s="26">
        <v>186</v>
      </c>
      <c r="L19" s="30">
        <v>244.17</v>
      </c>
      <c r="M19" s="26">
        <v>146</v>
      </c>
      <c r="N19" s="30">
        <v>205.06</v>
      </c>
      <c r="O19" s="26">
        <v>7</v>
      </c>
      <c r="P19" s="30">
        <v>15.24</v>
      </c>
      <c r="Q19" s="26">
        <v>3</v>
      </c>
      <c r="R19" s="30">
        <v>3.9</v>
      </c>
      <c r="S19" s="26">
        <v>53</v>
      </c>
      <c r="T19" s="30">
        <v>44.14</v>
      </c>
      <c r="U19" s="26">
        <v>48</v>
      </c>
      <c r="V19" s="30">
        <v>42.31</v>
      </c>
      <c r="W19" s="26">
        <v>1035</v>
      </c>
      <c r="X19" s="30">
        <v>1135.67</v>
      </c>
    </row>
    <row r="20" spans="1:24" ht="15.75" customHeight="1">
      <c r="A20" s="26">
        <v>2</v>
      </c>
      <c r="B20" s="26" t="s">
        <v>63</v>
      </c>
      <c r="C20" s="26">
        <v>100</v>
      </c>
      <c r="D20" s="30">
        <v>114.16</v>
      </c>
      <c r="E20" s="26">
        <v>1</v>
      </c>
      <c r="F20" s="30">
        <v>0.25</v>
      </c>
      <c r="G20" s="26">
        <v>0</v>
      </c>
      <c r="H20" s="30">
        <v>0</v>
      </c>
      <c r="I20" s="26">
        <v>15</v>
      </c>
      <c r="J20" s="30">
        <v>14</v>
      </c>
      <c r="K20" s="26">
        <v>80</v>
      </c>
      <c r="L20" s="30">
        <v>82.5</v>
      </c>
      <c r="M20" s="26">
        <v>60</v>
      </c>
      <c r="N20" s="30">
        <v>61.5</v>
      </c>
      <c r="O20" s="26">
        <v>3</v>
      </c>
      <c r="P20" s="30">
        <v>2.75</v>
      </c>
      <c r="Q20" s="26">
        <v>0</v>
      </c>
      <c r="R20" s="30">
        <v>0</v>
      </c>
      <c r="S20" s="26">
        <v>10</v>
      </c>
      <c r="T20" s="30">
        <v>18.07</v>
      </c>
      <c r="U20" s="26">
        <v>30</v>
      </c>
      <c r="V20" s="30">
        <v>27.23</v>
      </c>
      <c r="W20" s="26">
        <v>299</v>
      </c>
      <c r="X20" s="30">
        <v>320.45999999999998</v>
      </c>
    </row>
    <row r="21" spans="1:24">
      <c r="A21" s="26">
        <v>3</v>
      </c>
      <c r="B21" s="26" t="s">
        <v>25</v>
      </c>
      <c r="C21" s="26">
        <v>605</v>
      </c>
      <c r="D21" s="30">
        <v>437.14</v>
      </c>
      <c r="E21" s="26">
        <v>16</v>
      </c>
      <c r="F21" s="30">
        <v>9.85</v>
      </c>
      <c r="G21" s="26">
        <v>25</v>
      </c>
      <c r="H21" s="30">
        <v>13.32</v>
      </c>
      <c r="I21" s="26">
        <v>61</v>
      </c>
      <c r="J21" s="30">
        <v>45.93</v>
      </c>
      <c r="K21" s="26">
        <v>213</v>
      </c>
      <c r="L21" s="30">
        <v>261.95999999999998</v>
      </c>
      <c r="M21" s="26">
        <v>145</v>
      </c>
      <c r="N21" s="30">
        <v>142.94999999999999</v>
      </c>
      <c r="O21" s="26">
        <v>50</v>
      </c>
      <c r="P21" s="30">
        <v>52.74</v>
      </c>
      <c r="Q21" s="26">
        <v>13</v>
      </c>
      <c r="R21" s="30">
        <v>13.6</v>
      </c>
      <c r="S21" s="26">
        <v>63</v>
      </c>
      <c r="T21" s="30">
        <v>38.020000000000003</v>
      </c>
      <c r="U21" s="26">
        <v>50</v>
      </c>
      <c r="V21" s="30">
        <v>46.04</v>
      </c>
      <c r="W21" s="26">
        <v>1241</v>
      </c>
      <c r="X21" s="30">
        <v>1061.55</v>
      </c>
    </row>
    <row r="22" spans="1:24">
      <c r="A22" s="26">
        <v>4</v>
      </c>
      <c r="B22" s="26" t="s">
        <v>26</v>
      </c>
      <c r="C22" s="26">
        <v>431</v>
      </c>
      <c r="D22" s="30">
        <v>444.69</v>
      </c>
      <c r="E22" s="26">
        <v>8</v>
      </c>
      <c r="F22" s="30">
        <v>3.3</v>
      </c>
      <c r="G22" s="26">
        <v>9</v>
      </c>
      <c r="H22" s="30">
        <v>3.76</v>
      </c>
      <c r="I22" s="26">
        <v>25</v>
      </c>
      <c r="J22" s="30">
        <v>32.06</v>
      </c>
      <c r="K22" s="26">
        <v>243</v>
      </c>
      <c r="L22" s="30">
        <v>382.96</v>
      </c>
      <c r="M22" s="26">
        <v>162</v>
      </c>
      <c r="N22" s="30">
        <v>236.08</v>
      </c>
      <c r="O22" s="26">
        <v>12</v>
      </c>
      <c r="P22" s="30">
        <v>22.74</v>
      </c>
      <c r="Q22" s="26">
        <v>8</v>
      </c>
      <c r="R22" s="30">
        <v>13.9</v>
      </c>
      <c r="S22" s="26">
        <v>60</v>
      </c>
      <c r="T22" s="30">
        <v>36.92</v>
      </c>
      <c r="U22" s="26">
        <v>59</v>
      </c>
      <c r="V22" s="30">
        <v>52.4</v>
      </c>
      <c r="W22" s="26">
        <v>1017</v>
      </c>
      <c r="X22" s="30">
        <v>1228.81</v>
      </c>
    </row>
    <row r="23" spans="1:24">
      <c r="A23" s="26">
        <v>5</v>
      </c>
      <c r="B23" s="26" t="s">
        <v>27</v>
      </c>
      <c r="C23" s="26">
        <v>250</v>
      </c>
      <c r="D23" s="30">
        <v>289.56</v>
      </c>
      <c r="E23" s="26">
        <v>1</v>
      </c>
      <c r="F23" s="30">
        <v>1</v>
      </c>
      <c r="G23" s="26">
        <v>1</v>
      </c>
      <c r="H23" s="30">
        <v>0.7</v>
      </c>
      <c r="I23" s="26">
        <v>15</v>
      </c>
      <c r="J23" s="30">
        <v>14</v>
      </c>
      <c r="K23" s="26">
        <v>80</v>
      </c>
      <c r="L23" s="30">
        <v>82.5</v>
      </c>
      <c r="M23" s="26">
        <v>60</v>
      </c>
      <c r="N23" s="30">
        <v>61.5</v>
      </c>
      <c r="O23" s="26">
        <v>3</v>
      </c>
      <c r="P23" s="30">
        <v>2.75</v>
      </c>
      <c r="Q23" s="26">
        <v>1</v>
      </c>
      <c r="R23" s="30">
        <v>0.9</v>
      </c>
      <c r="S23" s="26">
        <v>20</v>
      </c>
      <c r="T23" s="30">
        <v>19.829999999999998</v>
      </c>
      <c r="U23" s="26">
        <v>35</v>
      </c>
      <c r="V23" s="30">
        <v>25.91</v>
      </c>
      <c r="W23" s="26">
        <v>466</v>
      </c>
      <c r="X23" s="30">
        <v>498.65</v>
      </c>
    </row>
    <row r="24" spans="1:24">
      <c r="A24" s="26">
        <v>6</v>
      </c>
      <c r="B24" s="26" t="s">
        <v>28</v>
      </c>
      <c r="C24" s="26">
        <v>250</v>
      </c>
      <c r="D24" s="30">
        <v>214.3</v>
      </c>
      <c r="E24" s="26">
        <v>1</v>
      </c>
      <c r="F24" s="30">
        <v>1</v>
      </c>
      <c r="G24" s="26">
        <v>1</v>
      </c>
      <c r="H24" s="30">
        <v>0.7</v>
      </c>
      <c r="I24" s="26">
        <v>15</v>
      </c>
      <c r="J24" s="30">
        <v>14</v>
      </c>
      <c r="K24" s="26">
        <v>80</v>
      </c>
      <c r="L24" s="30">
        <v>82.5</v>
      </c>
      <c r="M24" s="26">
        <v>60</v>
      </c>
      <c r="N24" s="30">
        <v>61.5</v>
      </c>
      <c r="O24" s="26">
        <v>3</v>
      </c>
      <c r="P24" s="30">
        <v>2.75</v>
      </c>
      <c r="Q24" s="26">
        <v>1</v>
      </c>
      <c r="R24" s="30">
        <v>0.9</v>
      </c>
      <c r="S24" s="26">
        <v>20</v>
      </c>
      <c r="T24" s="30">
        <v>10.09</v>
      </c>
      <c r="U24" s="26">
        <v>30</v>
      </c>
      <c r="V24" s="30">
        <v>15.21</v>
      </c>
      <c r="W24" s="26">
        <v>461</v>
      </c>
      <c r="X24" s="30">
        <v>402.95</v>
      </c>
    </row>
    <row r="25" spans="1:24">
      <c r="A25" s="26">
        <v>7</v>
      </c>
      <c r="B25" s="26" t="s">
        <v>29</v>
      </c>
      <c r="C25" s="26">
        <v>112</v>
      </c>
      <c r="D25" s="30">
        <v>88.19</v>
      </c>
      <c r="E25" s="26">
        <v>0</v>
      </c>
      <c r="F25" s="30">
        <v>0</v>
      </c>
      <c r="G25" s="26">
        <v>0</v>
      </c>
      <c r="H25" s="30">
        <v>0</v>
      </c>
      <c r="I25" s="26">
        <v>15</v>
      </c>
      <c r="J25" s="30">
        <v>13</v>
      </c>
      <c r="K25" s="26">
        <v>50</v>
      </c>
      <c r="L25" s="30">
        <v>54</v>
      </c>
      <c r="M25" s="26">
        <v>40</v>
      </c>
      <c r="N25" s="30">
        <v>41.45</v>
      </c>
      <c r="O25" s="26">
        <v>2</v>
      </c>
      <c r="P25" s="30">
        <v>1.8</v>
      </c>
      <c r="Q25" s="26">
        <v>8</v>
      </c>
      <c r="R25" s="30">
        <v>4</v>
      </c>
      <c r="S25" s="26">
        <v>10</v>
      </c>
      <c r="T25" s="30">
        <v>9.69</v>
      </c>
      <c r="U25" s="26">
        <v>15</v>
      </c>
      <c r="V25" s="30">
        <v>14.61</v>
      </c>
      <c r="W25" s="26">
        <v>252</v>
      </c>
      <c r="X25" s="30">
        <v>226.74</v>
      </c>
    </row>
    <row r="26" spans="1:24">
      <c r="A26" s="26">
        <v>8</v>
      </c>
      <c r="B26" s="26" t="s">
        <v>30</v>
      </c>
      <c r="C26" s="26">
        <v>100</v>
      </c>
      <c r="D26" s="30">
        <v>114.6</v>
      </c>
      <c r="E26" s="26">
        <v>1</v>
      </c>
      <c r="F26" s="30">
        <v>0.25</v>
      </c>
      <c r="G26" s="26">
        <v>0</v>
      </c>
      <c r="H26" s="30">
        <v>0</v>
      </c>
      <c r="I26" s="26">
        <v>15</v>
      </c>
      <c r="J26" s="30">
        <v>14</v>
      </c>
      <c r="K26" s="26">
        <v>80</v>
      </c>
      <c r="L26" s="30">
        <v>82.5</v>
      </c>
      <c r="M26" s="26">
        <v>60</v>
      </c>
      <c r="N26" s="30">
        <v>61.5</v>
      </c>
      <c r="O26" s="26">
        <v>3</v>
      </c>
      <c r="P26" s="30">
        <v>2.75</v>
      </c>
      <c r="Q26" s="26">
        <v>0</v>
      </c>
      <c r="R26" s="30">
        <v>0</v>
      </c>
      <c r="S26" s="26">
        <v>20</v>
      </c>
      <c r="T26" s="30">
        <v>16.89</v>
      </c>
      <c r="U26" s="26">
        <v>30</v>
      </c>
      <c r="V26" s="30">
        <v>25.45</v>
      </c>
      <c r="W26" s="26">
        <v>309</v>
      </c>
      <c r="X26" s="30">
        <v>317.94</v>
      </c>
    </row>
    <row r="27" spans="1:24">
      <c r="A27" s="468" t="s">
        <v>173</v>
      </c>
      <c r="B27" s="469"/>
      <c r="C27" s="31">
        <v>2406</v>
      </c>
      <c r="D27" s="32">
        <v>2240.9499999999998</v>
      </c>
      <c r="E27" s="31">
        <v>36</v>
      </c>
      <c r="F27" s="32">
        <v>21.24</v>
      </c>
      <c r="G27" s="31">
        <v>42</v>
      </c>
      <c r="H27" s="32">
        <v>22.5</v>
      </c>
      <c r="I27" s="31">
        <v>181</v>
      </c>
      <c r="J27" s="32">
        <v>179.92</v>
      </c>
      <c r="K27" s="31">
        <v>1012</v>
      </c>
      <c r="L27" s="32">
        <v>1273.0899999999999</v>
      </c>
      <c r="M27" s="31">
        <v>733</v>
      </c>
      <c r="N27" s="32">
        <v>871.54</v>
      </c>
      <c r="O27" s="31">
        <v>83</v>
      </c>
      <c r="P27" s="32">
        <v>103.52</v>
      </c>
      <c r="Q27" s="31">
        <v>34</v>
      </c>
      <c r="R27" s="32">
        <v>37.200000000000003</v>
      </c>
      <c r="S27" s="31">
        <v>256</v>
      </c>
      <c r="T27" s="32">
        <v>193.65</v>
      </c>
      <c r="U27" s="31">
        <v>297</v>
      </c>
      <c r="V27" s="32">
        <v>249.16</v>
      </c>
      <c r="W27" s="31">
        <v>5080</v>
      </c>
      <c r="X27" s="32">
        <v>5192.7700000000004</v>
      </c>
    </row>
    <row r="28" spans="1:24">
      <c r="A28" s="26">
        <v>1</v>
      </c>
      <c r="B28" s="26" t="s">
        <v>32</v>
      </c>
      <c r="C28" s="26">
        <v>2301</v>
      </c>
      <c r="D28" s="30">
        <v>2318.84</v>
      </c>
      <c r="E28" s="26">
        <v>80</v>
      </c>
      <c r="F28" s="30">
        <v>51.92</v>
      </c>
      <c r="G28" s="26">
        <v>123</v>
      </c>
      <c r="H28" s="30">
        <v>90.45</v>
      </c>
      <c r="I28" s="26">
        <v>151</v>
      </c>
      <c r="J28" s="30">
        <v>208.73</v>
      </c>
      <c r="K28" s="26">
        <v>526</v>
      </c>
      <c r="L28" s="30">
        <v>899.5</v>
      </c>
      <c r="M28" s="26">
        <v>708</v>
      </c>
      <c r="N28" s="30">
        <v>1064.81</v>
      </c>
      <c r="O28" s="26">
        <v>188</v>
      </c>
      <c r="P28" s="30">
        <v>289.98</v>
      </c>
      <c r="Q28" s="26">
        <v>28</v>
      </c>
      <c r="R28" s="30">
        <v>39.799999999999997</v>
      </c>
      <c r="S28" s="26">
        <v>174</v>
      </c>
      <c r="T28" s="30">
        <v>213.78</v>
      </c>
      <c r="U28" s="26">
        <v>116</v>
      </c>
      <c r="V28" s="30">
        <v>89.81</v>
      </c>
      <c r="W28" s="26">
        <v>4395</v>
      </c>
      <c r="X28" s="30">
        <v>5267.62</v>
      </c>
    </row>
    <row r="29" spans="1:24">
      <c r="A29" s="468" t="s">
        <v>236</v>
      </c>
      <c r="B29" s="469"/>
      <c r="C29" s="31">
        <v>2301</v>
      </c>
      <c r="D29" s="32">
        <v>2318.84</v>
      </c>
      <c r="E29" s="31">
        <v>80</v>
      </c>
      <c r="F29" s="32">
        <v>51.92</v>
      </c>
      <c r="G29" s="31">
        <v>123</v>
      </c>
      <c r="H29" s="32">
        <v>90.45</v>
      </c>
      <c r="I29" s="31">
        <v>151</v>
      </c>
      <c r="J29" s="32">
        <v>208.73</v>
      </c>
      <c r="K29" s="31">
        <v>526</v>
      </c>
      <c r="L29" s="32">
        <v>899.5</v>
      </c>
      <c r="M29" s="31">
        <v>708</v>
      </c>
      <c r="N29" s="32">
        <v>1064.81</v>
      </c>
      <c r="O29" s="31">
        <v>188</v>
      </c>
      <c r="P29" s="32">
        <v>289.98</v>
      </c>
      <c r="Q29" s="31">
        <v>28</v>
      </c>
      <c r="R29" s="32">
        <v>39.799999999999997</v>
      </c>
      <c r="S29" s="31">
        <v>174</v>
      </c>
      <c r="T29" s="32">
        <v>213.78</v>
      </c>
      <c r="U29" s="31">
        <v>116</v>
      </c>
      <c r="V29" s="32">
        <v>89.81</v>
      </c>
      <c r="W29" s="31">
        <v>4395</v>
      </c>
      <c r="X29" s="32">
        <v>5267.62</v>
      </c>
    </row>
    <row r="30" spans="1:24">
      <c r="A30" s="26">
        <v>1</v>
      </c>
      <c r="B30" s="26" t="s">
        <v>34</v>
      </c>
      <c r="C30" s="26">
        <v>1521</v>
      </c>
      <c r="D30" s="30">
        <v>1382.52</v>
      </c>
      <c r="E30" s="26">
        <v>54</v>
      </c>
      <c r="F30" s="30">
        <v>53.4</v>
      </c>
      <c r="G30" s="26">
        <v>47</v>
      </c>
      <c r="H30" s="30">
        <v>39.119999999999997</v>
      </c>
      <c r="I30" s="26">
        <v>59</v>
      </c>
      <c r="J30" s="30">
        <v>77.41</v>
      </c>
      <c r="K30" s="26">
        <v>315</v>
      </c>
      <c r="L30" s="30">
        <v>618.57000000000005</v>
      </c>
      <c r="M30" s="26">
        <v>300</v>
      </c>
      <c r="N30" s="30">
        <v>716.72</v>
      </c>
      <c r="O30" s="26">
        <v>118</v>
      </c>
      <c r="P30" s="30">
        <v>241.41</v>
      </c>
      <c r="Q30" s="26">
        <v>62</v>
      </c>
      <c r="R30" s="30">
        <v>80.14</v>
      </c>
      <c r="S30" s="26">
        <v>182</v>
      </c>
      <c r="T30" s="30">
        <v>242.79</v>
      </c>
      <c r="U30" s="26">
        <v>166</v>
      </c>
      <c r="V30" s="30">
        <v>154.91999999999999</v>
      </c>
      <c r="W30" s="26">
        <v>2824</v>
      </c>
      <c r="X30" s="30">
        <v>3607</v>
      </c>
    </row>
    <row r="31" spans="1:24">
      <c r="A31" s="468" t="s">
        <v>237</v>
      </c>
      <c r="B31" s="469"/>
      <c r="C31" s="31">
        <f>C30</f>
        <v>1521</v>
      </c>
      <c r="D31" s="32">
        <f t="shared" ref="D31:X31" si="0">D30</f>
        <v>1382.52</v>
      </c>
      <c r="E31" s="31">
        <f t="shared" si="0"/>
        <v>54</v>
      </c>
      <c r="F31" s="32">
        <f t="shared" si="0"/>
        <v>53.4</v>
      </c>
      <c r="G31" s="31">
        <f t="shared" si="0"/>
        <v>47</v>
      </c>
      <c r="H31" s="32">
        <f t="shared" si="0"/>
        <v>39.119999999999997</v>
      </c>
      <c r="I31" s="31">
        <f t="shared" si="0"/>
        <v>59</v>
      </c>
      <c r="J31" s="32">
        <f t="shared" si="0"/>
        <v>77.41</v>
      </c>
      <c r="K31" s="31">
        <f t="shared" si="0"/>
        <v>315</v>
      </c>
      <c r="L31" s="32">
        <f t="shared" si="0"/>
        <v>618.57000000000005</v>
      </c>
      <c r="M31" s="31">
        <f t="shared" si="0"/>
        <v>300</v>
      </c>
      <c r="N31" s="32">
        <f t="shared" si="0"/>
        <v>716.72</v>
      </c>
      <c r="O31" s="31">
        <f t="shared" si="0"/>
        <v>118</v>
      </c>
      <c r="P31" s="32">
        <f t="shared" si="0"/>
        <v>241.41</v>
      </c>
      <c r="Q31" s="31">
        <f t="shared" si="0"/>
        <v>62</v>
      </c>
      <c r="R31" s="32">
        <f t="shared" si="0"/>
        <v>80.14</v>
      </c>
      <c r="S31" s="31">
        <f t="shared" si="0"/>
        <v>182</v>
      </c>
      <c r="T31" s="32">
        <f t="shared" si="0"/>
        <v>242.79</v>
      </c>
      <c r="U31" s="31">
        <f t="shared" si="0"/>
        <v>166</v>
      </c>
      <c r="V31" s="32">
        <f t="shared" si="0"/>
        <v>154.91999999999999</v>
      </c>
      <c r="W31" s="31">
        <f t="shared" si="0"/>
        <v>2824</v>
      </c>
      <c r="X31" s="32">
        <f t="shared" si="0"/>
        <v>3607</v>
      </c>
    </row>
    <row r="32" spans="1:24">
      <c r="A32" s="468" t="s">
        <v>178</v>
      </c>
      <c r="B32" s="469"/>
      <c r="C32" s="31">
        <v>19547</v>
      </c>
      <c r="D32" s="32">
        <v>21146.400000000001</v>
      </c>
      <c r="E32" s="31">
        <v>613</v>
      </c>
      <c r="F32" s="32">
        <v>494.89</v>
      </c>
      <c r="G32" s="31">
        <v>623</v>
      </c>
      <c r="H32" s="32">
        <v>473.81</v>
      </c>
      <c r="I32" s="31">
        <v>1098</v>
      </c>
      <c r="J32" s="32">
        <v>1500.08</v>
      </c>
      <c r="K32" s="31">
        <v>4914</v>
      </c>
      <c r="L32" s="32">
        <v>8134.08</v>
      </c>
      <c r="M32" s="31">
        <v>4632</v>
      </c>
      <c r="N32" s="32">
        <v>7863.63</v>
      </c>
      <c r="O32" s="31">
        <v>1204</v>
      </c>
      <c r="P32" s="32">
        <v>1953.74</v>
      </c>
      <c r="Q32" s="31">
        <v>471</v>
      </c>
      <c r="R32" s="32">
        <v>737.66</v>
      </c>
      <c r="S32" s="31">
        <v>1749</v>
      </c>
      <c r="T32" s="32">
        <v>2266.04</v>
      </c>
      <c r="U32" s="31">
        <v>1664</v>
      </c>
      <c r="V32" s="32">
        <v>1941.26</v>
      </c>
      <c r="W32" s="31">
        <v>36515</v>
      </c>
      <c r="X32" s="32">
        <v>46511.59</v>
      </c>
    </row>
  </sheetData>
  <mergeCells count="21">
    <mergeCell ref="W4:X4"/>
    <mergeCell ref="A1:X1"/>
    <mergeCell ref="A2:X2"/>
    <mergeCell ref="A3:X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18:B18"/>
    <mergeCell ref="A27:B27"/>
    <mergeCell ref="A29:B29"/>
    <mergeCell ref="A31:B31"/>
    <mergeCell ref="A32:B32"/>
  </mergeCells>
  <printOptions gridLines="1"/>
  <pageMargins left="0.25" right="0.25" top="0.8" bottom="0.75" header="0.3" footer="0.3"/>
  <pageSetup paperSize="9" scale="9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V32"/>
  <sheetViews>
    <sheetView workbookViewId="0">
      <selection sqref="A1:V1"/>
    </sheetView>
  </sheetViews>
  <sheetFormatPr defaultRowHeight="15"/>
  <cols>
    <col min="1" max="1" width="6.140625" customWidth="1"/>
    <col min="2" max="2" width="8" customWidth="1"/>
    <col min="3" max="3" width="7.28515625" customWidth="1"/>
    <col min="4" max="4" width="7.5703125" bestFit="1" customWidth="1"/>
    <col min="5" max="5" width="5.7109375" customWidth="1"/>
    <col min="6" max="6" width="7.5703125" bestFit="1" customWidth="1"/>
    <col min="7" max="7" width="7" customWidth="1"/>
    <col min="8" max="8" width="7.5703125" bestFit="1" customWidth="1"/>
    <col min="9" max="9" width="4.140625" bestFit="1" customWidth="1"/>
    <col min="10" max="10" width="7.5703125" bestFit="1" customWidth="1"/>
    <col min="11" max="11" width="7.7109375" customWidth="1"/>
    <col min="12" max="12" width="7.5703125" bestFit="1" customWidth="1"/>
    <col min="13" max="13" width="4.140625" bestFit="1" customWidth="1"/>
    <col min="14" max="14" width="7.5703125" bestFit="1" customWidth="1"/>
    <col min="15" max="15" width="6" customWidth="1"/>
    <col min="16" max="16" width="7.5703125" customWidth="1"/>
    <col min="17" max="17" width="4.140625" bestFit="1" customWidth="1"/>
    <col min="18" max="18" width="5.7109375" customWidth="1"/>
    <col min="19" max="19" width="4.140625" bestFit="1" customWidth="1"/>
    <col min="20" max="20" width="6.5703125" bestFit="1" customWidth="1"/>
    <col min="21" max="21" width="6" bestFit="1" customWidth="1"/>
    <col min="22" max="22" width="10.28515625" customWidth="1"/>
  </cols>
  <sheetData>
    <row r="1" spans="1:22" ht="21.75" customHeight="1">
      <c r="A1" s="608">
        <v>62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09"/>
      <c r="U1" s="609"/>
      <c r="V1" s="610"/>
    </row>
    <row r="2" spans="1:22" ht="22.5">
      <c r="A2" s="611" t="s">
        <v>943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3"/>
    </row>
    <row r="3" spans="1:22" ht="19.5">
      <c r="A3" s="614" t="s">
        <v>944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6"/>
    </row>
    <row r="4" spans="1:22">
      <c r="A4" s="604" t="s">
        <v>0</v>
      </c>
      <c r="B4" s="604" t="s">
        <v>1</v>
      </c>
      <c r="C4" s="606" t="s">
        <v>954</v>
      </c>
      <c r="D4" s="617"/>
      <c r="E4" s="617"/>
      <c r="F4" s="607"/>
      <c r="G4" s="606" t="s">
        <v>955</v>
      </c>
      <c r="H4" s="617"/>
      <c r="I4" s="617"/>
      <c r="J4" s="607"/>
      <c r="K4" s="606" t="s">
        <v>344</v>
      </c>
      <c r="L4" s="617"/>
      <c r="M4" s="617"/>
      <c r="N4" s="607"/>
      <c r="O4" s="606" t="s">
        <v>343</v>
      </c>
      <c r="P4" s="617"/>
      <c r="Q4" s="617"/>
      <c r="R4" s="607"/>
      <c r="S4" s="466" t="s">
        <v>956</v>
      </c>
      <c r="T4" s="606"/>
      <c r="U4" s="470" t="s">
        <v>957</v>
      </c>
      <c r="V4" s="470"/>
    </row>
    <row r="5" spans="1:22" ht="30">
      <c r="A5" s="605"/>
      <c r="B5" s="605"/>
      <c r="C5" s="323" t="s">
        <v>958</v>
      </c>
      <c r="D5" s="28" t="s">
        <v>959</v>
      </c>
      <c r="E5" s="323" t="s">
        <v>960</v>
      </c>
      <c r="F5" s="28" t="s">
        <v>961</v>
      </c>
      <c r="G5" s="323" t="s">
        <v>958</v>
      </c>
      <c r="H5" s="28" t="s">
        <v>959</v>
      </c>
      <c r="I5" s="323" t="s">
        <v>960</v>
      </c>
      <c r="J5" s="28" t="s">
        <v>961</v>
      </c>
      <c r="K5" s="323" t="s">
        <v>958</v>
      </c>
      <c r="L5" s="28" t="s">
        <v>959</v>
      </c>
      <c r="M5" s="323" t="s">
        <v>960</v>
      </c>
      <c r="N5" s="28" t="s">
        <v>961</v>
      </c>
      <c r="O5" s="323" t="s">
        <v>958</v>
      </c>
      <c r="P5" s="28" t="s">
        <v>959</v>
      </c>
      <c r="Q5" s="323" t="s">
        <v>960</v>
      </c>
      <c r="R5" s="28" t="s">
        <v>961</v>
      </c>
      <c r="S5" s="323" t="s">
        <v>238</v>
      </c>
      <c r="T5" s="324" t="s">
        <v>239</v>
      </c>
      <c r="U5" s="323" t="s">
        <v>238</v>
      </c>
      <c r="V5" s="28" t="s">
        <v>239</v>
      </c>
    </row>
    <row r="6" spans="1:22">
      <c r="A6" s="25">
        <v>1</v>
      </c>
      <c r="B6" s="25" t="s">
        <v>10</v>
      </c>
      <c r="C6" s="25">
        <v>192</v>
      </c>
      <c r="D6" s="29">
        <v>148.99</v>
      </c>
      <c r="E6" s="25">
        <v>150</v>
      </c>
      <c r="F6" s="29">
        <v>69.89</v>
      </c>
      <c r="G6" s="25">
        <v>36</v>
      </c>
      <c r="H6" s="29">
        <v>147.26</v>
      </c>
      <c r="I6" s="25">
        <v>32</v>
      </c>
      <c r="J6" s="29">
        <v>64.41</v>
      </c>
      <c r="K6" s="25">
        <v>20</v>
      </c>
      <c r="L6" s="29">
        <v>113.84</v>
      </c>
      <c r="M6" s="25">
        <v>20</v>
      </c>
      <c r="N6" s="29">
        <v>48.04</v>
      </c>
      <c r="O6" s="25">
        <v>1</v>
      </c>
      <c r="P6" s="29">
        <v>1</v>
      </c>
      <c r="Q6" s="25">
        <v>0</v>
      </c>
      <c r="R6" s="29">
        <v>0</v>
      </c>
      <c r="S6" s="25">
        <v>0</v>
      </c>
      <c r="T6" s="35">
        <v>0</v>
      </c>
      <c r="U6" s="33">
        <v>451</v>
      </c>
      <c r="V6" s="34">
        <v>593.42999999999995</v>
      </c>
    </row>
    <row r="7" spans="1:22">
      <c r="A7" s="26">
        <v>2</v>
      </c>
      <c r="B7" s="26" t="s">
        <v>11</v>
      </c>
      <c r="C7" s="26">
        <v>220</v>
      </c>
      <c r="D7" s="30">
        <v>152.24</v>
      </c>
      <c r="E7" s="26">
        <v>145</v>
      </c>
      <c r="F7" s="30">
        <v>87.59</v>
      </c>
      <c r="G7" s="26">
        <v>52</v>
      </c>
      <c r="H7" s="30">
        <v>122.8</v>
      </c>
      <c r="I7" s="26">
        <v>23</v>
      </c>
      <c r="J7" s="30">
        <v>57.49</v>
      </c>
      <c r="K7" s="26">
        <v>15</v>
      </c>
      <c r="L7" s="30">
        <v>60.1</v>
      </c>
      <c r="M7" s="26">
        <v>10</v>
      </c>
      <c r="N7" s="30">
        <v>44.56</v>
      </c>
      <c r="O7" s="26">
        <v>0</v>
      </c>
      <c r="P7" s="30">
        <v>0</v>
      </c>
      <c r="Q7" s="26">
        <v>0</v>
      </c>
      <c r="R7" s="30">
        <v>0</v>
      </c>
      <c r="S7" s="26">
        <v>25</v>
      </c>
      <c r="T7" s="30">
        <v>13.3</v>
      </c>
      <c r="U7" s="25">
        <v>490</v>
      </c>
      <c r="V7" s="29">
        <v>538.08000000000004</v>
      </c>
    </row>
    <row r="8" spans="1:22">
      <c r="A8" s="26">
        <v>3</v>
      </c>
      <c r="B8" s="26" t="s">
        <v>12</v>
      </c>
      <c r="C8" s="26">
        <v>150</v>
      </c>
      <c r="D8" s="30">
        <v>70</v>
      </c>
      <c r="E8" s="26">
        <v>100</v>
      </c>
      <c r="F8" s="30">
        <v>50</v>
      </c>
      <c r="G8" s="26">
        <v>10</v>
      </c>
      <c r="H8" s="30">
        <v>60</v>
      </c>
      <c r="I8" s="26">
        <v>7</v>
      </c>
      <c r="J8" s="30">
        <v>40</v>
      </c>
      <c r="K8" s="26">
        <v>4</v>
      </c>
      <c r="L8" s="30">
        <v>40.15</v>
      </c>
      <c r="M8" s="26">
        <v>3</v>
      </c>
      <c r="N8" s="30">
        <v>30.2</v>
      </c>
      <c r="O8" s="26">
        <v>0</v>
      </c>
      <c r="P8" s="30">
        <v>0</v>
      </c>
      <c r="Q8" s="26">
        <v>0</v>
      </c>
      <c r="R8" s="30">
        <v>0</v>
      </c>
      <c r="S8" s="26">
        <v>0</v>
      </c>
      <c r="T8" s="30">
        <v>0</v>
      </c>
      <c r="U8" s="26">
        <v>274</v>
      </c>
      <c r="V8" s="30">
        <v>290.35000000000002</v>
      </c>
    </row>
    <row r="9" spans="1:22">
      <c r="A9" s="26">
        <v>4</v>
      </c>
      <c r="B9" s="26" t="s">
        <v>13</v>
      </c>
      <c r="C9" s="26">
        <v>241</v>
      </c>
      <c r="D9" s="30">
        <v>259.83</v>
      </c>
      <c r="E9" s="26">
        <v>153</v>
      </c>
      <c r="F9" s="30">
        <v>94.09</v>
      </c>
      <c r="G9" s="26">
        <v>39</v>
      </c>
      <c r="H9" s="30">
        <v>195.31</v>
      </c>
      <c r="I9" s="26">
        <v>26</v>
      </c>
      <c r="J9" s="30">
        <v>67.959999999999994</v>
      </c>
      <c r="K9" s="26">
        <v>20</v>
      </c>
      <c r="L9" s="30">
        <v>111.33</v>
      </c>
      <c r="M9" s="26">
        <v>19</v>
      </c>
      <c r="N9" s="30">
        <v>77.66</v>
      </c>
      <c r="O9" s="26">
        <v>0</v>
      </c>
      <c r="P9" s="30">
        <v>0</v>
      </c>
      <c r="Q9" s="26">
        <v>0</v>
      </c>
      <c r="R9" s="30">
        <v>0</v>
      </c>
      <c r="S9" s="26">
        <v>0</v>
      </c>
      <c r="T9" s="30">
        <v>0</v>
      </c>
      <c r="U9" s="26">
        <v>498</v>
      </c>
      <c r="V9" s="30">
        <v>806.18</v>
      </c>
    </row>
    <row r="10" spans="1:22">
      <c r="A10" s="26">
        <v>5</v>
      </c>
      <c r="B10" s="26" t="s">
        <v>14</v>
      </c>
      <c r="C10" s="26">
        <v>186</v>
      </c>
      <c r="D10" s="30">
        <v>244.04</v>
      </c>
      <c r="E10" s="26">
        <v>117</v>
      </c>
      <c r="F10" s="30">
        <v>93.49</v>
      </c>
      <c r="G10" s="26">
        <v>31</v>
      </c>
      <c r="H10" s="30">
        <v>114.48</v>
      </c>
      <c r="I10" s="26">
        <v>29</v>
      </c>
      <c r="J10" s="30">
        <v>59</v>
      </c>
      <c r="K10" s="26">
        <v>20</v>
      </c>
      <c r="L10" s="30">
        <v>70.87</v>
      </c>
      <c r="M10" s="26">
        <v>18</v>
      </c>
      <c r="N10" s="30">
        <v>43.6</v>
      </c>
      <c r="O10" s="26">
        <v>0</v>
      </c>
      <c r="P10" s="30">
        <v>0</v>
      </c>
      <c r="Q10" s="26">
        <v>0</v>
      </c>
      <c r="R10" s="30">
        <v>0</v>
      </c>
      <c r="S10" s="26">
        <v>0</v>
      </c>
      <c r="T10" s="30">
        <v>0</v>
      </c>
      <c r="U10" s="26">
        <v>401</v>
      </c>
      <c r="V10" s="30">
        <v>625.48</v>
      </c>
    </row>
    <row r="11" spans="1:22">
      <c r="A11" s="26">
        <v>6</v>
      </c>
      <c r="B11" s="26" t="s">
        <v>15</v>
      </c>
      <c r="C11" s="26">
        <v>185</v>
      </c>
      <c r="D11" s="30">
        <v>92.14</v>
      </c>
      <c r="E11" s="26">
        <v>150</v>
      </c>
      <c r="F11" s="30">
        <v>68.09</v>
      </c>
      <c r="G11" s="26">
        <v>13</v>
      </c>
      <c r="H11" s="30">
        <v>86.88</v>
      </c>
      <c r="I11" s="26">
        <v>10</v>
      </c>
      <c r="J11" s="30">
        <v>54.59</v>
      </c>
      <c r="K11" s="26">
        <v>6</v>
      </c>
      <c r="L11" s="30">
        <v>61.98</v>
      </c>
      <c r="M11" s="26">
        <v>4</v>
      </c>
      <c r="N11" s="30">
        <v>38.06</v>
      </c>
      <c r="O11" s="26">
        <v>0</v>
      </c>
      <c r="P11" s="30">
        <v>0</v>
      </c>
      <c r="Q11" s="26">
        <v>0</v>
      </c>
      <c r="R11" s="30">
        <v>0</v>
      </c>
      <c r="S11" s="26">
        <v>0</v>
      </c>
      <c r="T11" s="30">
        <v>0</v>
      </c>
      <c r="U11" s="26">
        <v>368</v>
      </c>
      <c r="V11" s="30">
        <v>401.74</v>
      </c>
    </row>
    <row r="12" spans="1:22">
      <c r="A12" s="26">
        <v>7</v>
      </c>
      <c r="B12" s="26" t="s">
        <v>16</v>
      </c>
      <c r="C12" s="26">
        <v>85</v>
      </c>
      <c r="D12" s="30">
        <v>42.14</v>
      </c>
      <c r="E12" s="26">
        <v>60</v>
      </c>
      <c r="F12" s="30">
        <v>28.09</v>
      </c>
      <c r="G12" s="26">
        <v>6</v>
      </c>
      <c r="H12" s="30">
        <v>36.880000000000003</v>
      </c>
      <c r="I12" s="26">
        <v>4</v>
      </c>
      <c r="J12" s="30">
        <v>24.59</v>
      </c>
      <c r="K12" s="26">
        <v>2</v>
      </c>
      <c r="L12" s="30">
        <v>26.24</v>
      </c>
      <c r="M12" s="26">
        <v>1</v>
      </c>
      <c r="N12" s="30">
        <v>17.559999999999999</v>
      </c>
      <c r="O12" s="26">
        <v>0</v>
      </c>
      <c r="P12" s="30">
        <v>0</v>
      </c>
      <c r="Q12" s="26">
        <v>0</v>
      </c>
      <c r="R12" s="30">
        <v>0</v>
      </c>
      <c r="S12" s="26">
        <v>0</v>
      </c>
      <c r="T12" s="30">
        <v>0</v>
      </c>
      <c r="U12" s="26">
        <v>158</v>
      </c>
      <c r="V12" s="30">
        <v>175.5</v>
      </c>
    </row>
    <row r="13" spans="1:22">
      <c r="A13" s="26">
        <v>8</v>
      </c>
      <c r="B13" s="26" t="s">
        <v>17</v>
      </c>
      <c r="C13" s="26">
        <v>188</v>
      </c>
      <c r="D13" s="30">
        <v>116.87</v>
      </c>
      <c r="E13" s="26">
        <v>148</v>
      </c>
      <c r="F13" s="30">
        <v>79.19</v>
      </c>
      <c r="G13" s="26">
        <v>35</v>
      </c>
      <c r="H13" s="30">
        <v>106.98</v>
      </c>
      <c r="I13" s="26">
        <v>30</v>
      </c>
      <c r="J13" s="30">
        <v>70.39</v>
      </c>
      <c r="K13" s="26">
        <v>37</v>
      </c>
      <c r="L13" s="30">
        <v>80.510000000000005</v>
      </c>
      <c r="M13" s="26">
        <v>30</v>
      </c>
      <c r="N13" s="30">
        <v>54.17</v>
      </c>
      <c r="O13" s="26">
        <v>1</v>
      </c>
      <c r="P13" s="30">
        <v>0.59</v>
      </c>
      <c r="Q13" s="26">
        <v>0</v>
      </c>
      <c r="R13" s="30">
        <v>0</v>
      </c>
      <c r="S13" s="26">
        <v>0</v>
      </c>
      <c r="T13" s="30">
        <v>0</v>
      </c>
      <c r="U13" s="26">
        <v>469</v>
      </c>
      <c r="V13" s="30">
        <v>508.7</v>
      </c>
    </row>
    <row r="14" spans="1:22">
      <c r="A14" s="26">
        <v>9</v>
      </c>
      <c r="B14" s="26" t="s">
        <v>18</v>
      </c>
      <c r="C14" s="26">
        <v>100</v>
      </c>
      <c r="D14" s="30">
        <v>70</v>
      </c>
      <c r="E14" s="26">
        <v>100</v>
      </c>
      <c r="F14" s="30">
        <v>50</v>
      </c>
      <c r="G14" s="26">
        <v>10</v>
      </c>
      <c r="H14" s="30">
        <v>60</v>
      </c>
      <c r="I14" s="26">
        <v>7</v>
      </c>
      <c r="J14" s="30">
        <v>40</v>
      </c>
      <c r="K14" s="26">
        <v>4</v>
      </c>
      <c r="L14" s="30">
        <v>40.15</v>
      </c>
      <c r="M14" s="26">
        <v>3</v>
      </c>
      <c r="N14" s="30">
        <v>30.2</v>
      </c>
      <c r="O14" s="26">
        <v>0</v>
      </c>
      <c r="P14" s="30">
        <v>0</v>
      </c>
      <c r="Q14" s="26">
        <v>0</v>
      </c>
      <c r="R14" s="30">
        <v>0</v>
      </c>
      <c r="S14" s="26">
        <v>0</v>
      </c>
      <c r="T14" s="30">
        <v>0</v>
      </c>
      <c r="U14" s="26">
        <v>224</v>
      </c>
      <c r="V14" s="30">
        <v>290.35000000000002</v>
      </c>
    </row>
    <row r="15" spans="1:22">
      <c r="A15" s="26">
        <v>10</v>
      </c>
      <c r="B15" s="26" t="s">
        <v>19</v>
      </c>
      <c r="C15" s="26">
        <v>1676</v>
      </c>
      <c r="D15" s="30">
        <v>1988.27</v>
      </c>
      <c r="E15" s="26">
        <v>1182</v>
      </c>
      <c r="F15" s="30">
        <v>858.62</v>
      </c>
      <c r="G15" s="26">
        <v>384</v>
      </c>
      <c r="H15" s="30">
        <v>1215.76</v>
      </c>
      <c r="I15" s="26">
        <v>295</v>
      </c>
      <c r="J15" s="30">
        <v>594.91</v>
      </c>
      <c r="K15" s="26">
        <v>187</v>
      </c>
      <c r="L15" s="30">
        <v>816.56</v>
      </c>
      <c r="M15" s="26">
        <v>186</v>
      </c>
      <c r="N15" s="30">
        <v>393.77</v>
      </c>
      <c r="O15" s="26">
        <v>72</v>
      </c>
      <c r="P15" s="30">
        <v>58.84</v>
      </c>
      <c r="Q15" s="26">
        <v>61</v>
      </c>
      <c r="R15" s="30">
        <v>28.07</v>
      </c>
      <c r="S15" s="26">
        <v>116</v>
      </c>
      <c r="T15" s="30">
        <v>257.25</v>
      </c>
      <c r="U15" s="26">
        <v>4159</v>
      </c>
      <c r="V15" s="30">
        <v>6212.05</v>
      </c>
    </row>
    <row r="16" spans="1:22">
      <c r="A16" s="26">
        <v>11</v>
      </c>
      <c r="B16" s="26" t="s">
        <v>20</v>
      </c>
      <c r="C16" s="26">
        <v>103</v>
      </c>
      <c r="D16" s="30">
        <v>48.59</v>
      </c>
      <c r="E16" s="26">
        <v>77</v>
      </c>
      <c r="F16" s="30">
        <v>37.39</v>
      </c>
      <c r="G16" s="26">
        <v>8</v>
      </c>
      <c r="H16" s="30">
        <v>42.51</v>
      </c>
      <c r="I16" s="26">
        <v>5</v>
      </c>
      <c r="J16" s="30">
        <v>38.340000000000003</v>
      </c>
      <c r="K16" s="26">
        <v>4</v>
      </c>
      <c r="L16" s="30">
        <v>30.37</v>
      </c>
      <c r="M16" s="26">
        <v>4</v>
      </c>
      <c r="N16" s="30">
        <v>20</v>
      </c>
      <c r="O16" s="26">
        <v>0</v>
      </c>
      <c r="P16" s="30">
        <v>0</v>
      </c>
      <c r="Q16" s="26">
        <v>0</v>
      </c>
      <c r="R16" s="30">
        <v>0</v>
      </c>
      <c r="S16" s="26">
        <v>0</v>
      </c>
      <c r="T16" s="30">
        <v>0</v>
      </c>
      <c r="U16" s="26">
        <v>201</v>
      </c>
      <c r="V16" s="30">
        <v>217.2</v>
      </c>
    </row>
    <row r="17" spans="1:22">
      <c r="A17" s="26">
        <v>12</v>
      </c>
      <c r="B17" s="26" t="s">
        <v>21</v>
      </c>
      <c r="C17" s="26">
        <v>150</v>
      </c>
      <c r="D17" s="30">
        <v>70</v>
      </c>
      <c r="E17" s="26">
        <v>100</v>
      </c>
      <c r="F17" s="30">
        <v>50</v>
      </c>
      <c r="G17" s="26">
        <v>15</v>
      </c>
      <c r="H17" s="30">
        <v>60</v>
      </c>
      <c r="I17" s="26">
        <v>8</v>
      </c>
      <c r="J17" s="30">
        <v>45</v>
      </c>
      <c r="K17" s="26">
        <v>4</v>
      </c>
      <c r="L17" s="30">
        <v>40.15</v>
      </c>
      <c r="M17" s="26">
        <v>3</v>
      </c>
      <c r="N17" s="30">
        <v>30.2</v>
      </c>
      <c r="O17" s="26">
        <v>0</v>
      </c>
      <c r="P17" s="30">
        <v>0</v>
      </c>
      <c r="Q17" s="26">
        <v>0</v>
      </c>
      <c r="R17" s="30">
        <v>0</v>
      </c>
      <c r="S17" s="26">
        <v>0</v>
      </c>
      <c r="T17" s="30">
        <v>0</v>
      </c>
      <c r="U17" s="26">
        <v>280</v>
      </c>
      <c r="V17" s="30">
        <v>295.35000000000002</v>
      </c>
    </row>
    <row r="18" spans="1:22">
      <c r="A18" s="468" t="s">
        <v>172</v>
      </c>
      <c r="B18" s="469"/>
      <c r="C18" s="31">
        <v>3476</v>
      </c>
      <c r="D18" s="32">
        <v>3303.11</v>
      </c>
      <c r="E18" s="31">
        <v>2482</v>
      </c>
      <c r="F18" s="32">
        <v>1566.44</v>
      </c>
      <c r="G18" s="31">
        <v>639</v>
      </c>
      <c r="H18" s="32">
        <v>2248.86</v>
      </c>
      <c r="I18" s="31">
        <v>476</v>
      </c>
      <c r="J18" s="32">
        <v>1156.68</v>
      </c>
      <c r="K18" s="31">
        <v>323</v>
      </c>
      <c r="L18" s="32">
        <v>1492.25</v>
      </c>
      <c r="M18" s="31">
        <v>301</v>
      </c>
      <c r="N18" s="32">
        <v>828.02</v>
      </c>
      <c r="O18" s="31">
        <v>74</v>
      </c>
      <c r="P18" s="32">
        <v>60.43</v>
      </c>
      <c r="Q18" s="31">
        <v>61</v>
      </c>
      <c r="R18" s="32">
        <v>28.07</v>
      </c>
      <c r="S18" s="31">
        <v>141</v>
      </c>
      <c r="T18" s="32">
        <v>270.55</v>
      </c>
      <c r="U18" s="31">
        <v>7973</v>
      </c>
      <c r="V18" s="32">
        <v>10954.41</v>
      </c>
    </row>
    <row r="19" spans="1:22">
      <c r="A19" s="26">
        <v>1</v>
      </c>
      <c r="B19" s="26" t="s">
        <v>24</v>
      </c>
      <c r="C19" s="26">
        <v>223</v>
      </c>
      <c r="D19" s="30">
        <v>167.92</v>
      </c>
      <c r="E19" s="26">
        <v>158</v>
      </c>
      <c r="F19" s="30">
        <v>78.75</v>
      </c>
      <c r="G19" s="26">
        <v>24</v>
      </c>
      <c r="H19" s="30">
        <v>117.32</v>
      </c>
      <c r="I19" s="26">
        <v>22</v>
      </c>
      <c r="J19" s="30">
        <v>61.34</v>
      </c>
      <c r="K19" s="26">
        <v>22</v>
      </c>
      <c r="L19" s="30">
        <v>119.1</v>
      </c>
      <c r="M19" s="26">
        <v>20</v>
      </c>
      <c r="N19" s="30">
        <v>49.34</v>
      </c>
      <c r="O19" s="26">
        <v>1</v>
      </c>
      <c r="P19" s="30">
        <v>0.59</v>
      </c>
      <c r="Q19" s="26">
        <v>0</v>
      </c>
      <c r="R19" s="30">
        <v>0</v>
      </c>
      <c r="S19" s="26">
        <v>0</v>
      </c>
      <c r="T19" s="30">
        <v>0</v>
      </c>
      <c r="U19" s="26">
        <v>470</v>
      </c>
      <c r="V19" s="30">
        <v>594.36</v>
      </c>
    </row>
    <row r="20" spans="1:22">
      <c r="A20" s="26">
        <v>2</v>
      </c>
      <c r="B20" s="26" t="s">
        <v>63</v>
      </c>
      <c r="C20" s="26">
        <v>150</v>
      </c>
      <c r="D20" s="30">
        <v>70</v>
      </c>
      <c r="E20" s="26">
        <v>100</v>
      </c>
      <c r="F20" s="30">
        <v>50</v>
      </c>
      <c r="G20" s="26">
        <v>10</v>
      </c>
      <c r="H20" s="30">
        <v>60</v>
      </c>
      <c r="I20" s="26">
        <v>7</v>
      </c>
      <c r="J20" s="30">
        <v>40</v>
      </c>
      <c r="K20" s="26">
        <v>4</v>
      </c>
      <c r="L20" s="30">
        <v>40.15</v>
      </c>
      <c r="M20" s="26">
        <v>3</v>
      </c>
      <c r="N20" s="30">
        <v>30.2</v>
      </c>
      <c r="O20" s="26">
        <v>0</v>
      </c>
      <c r="P20" s="30">
        <v>0</v>
      </c>
      <c r="Q20" s="26">
        <v>0</v>
      </c>
      <c r="R20" s="30">
        <v>0</v>
      </c>
      <c r="S20" s="26">
        <v>0</v>
      </c>
      <c r="T20" s="30">
        <v>0</v>
      </c>
      <c r="U20" s="26">
        <v>274</v>
      </c>
      <c r="V20" s="30">
        <v>290.35000000000002</v>
      </c>
    </row>
    <row r="21" spans="1:22">
      <c r="A21" s="26">
        <v>3</v>
      </c>
      <c r="B21" s="26" t="s">
        <v>25</v>
      </c>
      <c r="C21" s="26">
        <v>205</v>
      </c>
      <c r="D21" s="30">
        <v>126.2</v>
      </c>
      <c r="E21" s="26">
        <v>160</v>
      </c>
      <c r="F21" s="30">
        <v>72.849999999999994</v>
      </c>
      <c r="G21" s="26">
        <v>27</v>
      </c>
      <c r="H21" s="30">
        <v>108.64</v>
      </c>
      <c r="I21" s="26">
        <v>26</v>
      </c>
      <c r="J21" s="30">
        <v>65.150000000000006</v>
      </c>
      <c r="K21" s="26">
        <v>20</v>
      </c>
      <c r="L21" s="30">
        <v>101.7</v>
      </c>
      <c r="M21" s="26">
        <v>10</v>
      </c>
      <c r="N21" s="30">
        <v>39.96</v>
      </c>
      <c r="O21" s="26">
        <v>0</v>
      </c>
      <c r="P21" s="30">
        <v>0</v>
      </c>
      <c r="Q21" s="26">
        <v>0</v>
      </c>
      <c r="R21" s="30">
        <v>0</v>
      </c>
      <c r="S21" s="26">
        <v>9</v>
      </c>
      <c r="T21" s="30">
        <v>7.4</v>
      </c>
      <c r="U21" s="26">
        <v>457</v>
      </c>
      <c r="V21" s="30">
        <v>521.9</v>
      </c>
    </row>
    <row r="22" spans="1:22">
      <c r="A22" s="26">
        <v>4</v>
      </c>
      <c r="B22" s="26" t="s">
        <v>26</v>
      </c>
      <c r="C22" s="26">
        <v>228</v>
      </c>
      <c r="D22" s="30">
        <v>167.29</v>
      </c>
      <c r="E22" s="26">
        <v>157</v>
      </c>
      <c r="F22" s="30">
        <v>82.75</v>
      </c>
      <c r="G22" s="26">
        <v>26</v>
      </c>
      <c r="H22" s="30">
        <v>106.63</v>
      </c>
      <c r="I22" s="26">
        <v>23</v>
      </c>
      <c r="J22" s="30">
        <v>63.92</v>
      </c>
      <c r="K22" s="26">
        <v>17</v>
      </c>
      <c r="L22" s="30">
        <v>98.16</v>
      </c>
      <c r="M22" s="26">
        <v>15</v>
      </c>
      <c r="N22" s="30">
        <v>42.3</v>
      </c>
      <c r="O22" s="26">
        <v>1</v>
      </c>
      <c r="P22" s="30">
        <v>0.59</v>
      </c>
      <c r="Q22" s="26">
        <v>0</v>
      </c>
      <c r="R22" s="30">
        <v>0</v>
      </c>
      <c r="S22" s="26">
        <v>0</v>
      </c>
      <c r="T22" s="30">
        <v>0</v>
      </c>
      <c r="U22" s="26">
        <v>467</v>
      </c>
      <c r="V22" s="30">
        <v>561.64</v>
      </c>
    </row>
    <row r="23" spans="1:22">
      <c r="A23" s="26">
        <v>5</v>
      </c>
      <c r="B23" s="26" t="s">
        <v>27</v>
      </c>
      <c r="C23" s="26">
        <v>100</v>
      </c>
      <c r="D23" s="30">
        <v>50</v>
      </c>
      <c r="E23" s="26">
        <v>80</v>
      </c>
      <c r="F23" s="30">
        <v>30</v>
      </c>
      <c r="G23" s="26">
        <v>5</v>
      </c>
      <c r="H23" s="30">
        <v>50</v>
      </c>
      <c r="I23" s="26">
        <v>5</v>
      </c>
      <c r="J23" s="30">
        <v>30</v>
      </c>
      <c r="K23" s="26">
        <v>3</v>
      </c>
      <c r="L23" s="30">
        <v>35.74</v>
      </c>
      <c r="M23" s="26">
        <v>2</v>
      </c>
      <c r="N23" s="30">
        <v>20.5</v>
      </c>
      <c r="O23" s="26">
        <v>0</v>
      </c>
      <c r="P23" s="30">
        <v>0</v>
      </c>
      <c r="Q23" s="26">
        <v>0</v>
      </c>
      <c r="R23" s="30">
        <v>0</v>
      </c>
      <c r="S23" s="26">
        <v>0</v>
      </c>
      <c r="T23" s="30">
        <v>0</v>
      </c>
      <c r="U23" s="26">
        <v>195</v>
      </c>
      <c r="V23" s="30">
        <v>216.24</v>
      </c>
    </row>
    <row r="24" spans="1:22">
      <c r="A24" s="26">
        <v>6</v>
      </c>
      <c r="B24" s="26" t="s">
        <v>28</v>
      </c>
      <c r="C24" s="26">
        <v>150</v>
      </c>
      <c r="D24" s="30">
        <v>60</v>
      </c>
      <c r="E24" s="26">
        <v>100</v>
      </c>
      <c r="F24" s="30">
        <v>50</v>
      </c>
      <c r="G24" s="26">
        <v>10</v>
      </c>
      <c r="H24" s="30">
        <v>60</v>
      </c>
      <c r="I24" s="26">
        <v>5</v>
      </c>
      <c r="J24" s="30">
        <v>45</v>
      </c>
      <c r="K24" s="26">
        <v>4</v>
      </c>
      <c r="L24" s="30">
        <v>40.15</v>
      </c>
      <c r="M24" s="26">
        <v>3</v>
      </c>
      <c r="N24" s="30">
        <v>30.2</v>
      </c>
      <c r="O24" s="26">
        <v>0</v>
      </c>
      <c r="P24" s="30">
        <v>0</v>
      </c>
      <c r="Q24" s="26">
        <v>0</v>
      </c>
      <c r="R24" s="30">
        <v>0</v>
      </c>
      <c r="S24" s="26">
        <v>0</v>
      </c>
      <c r="T24" s="30">
        <v>0</v>
      </c>
      <c r="U24" s="26">
        <v>272</v>
      </c>
      <c r="V24" s="30">
        <v>285.35000000000002</v>
      </c>
    </row>
    <row r="25" spans="1:22">
      <c r="A25" s="26">
        <v>7</v>
      </c>
      <c r="B25" s="26" t="s">
        <v>29</v>
      </c>
      <c r="C25" s="26">
        <v>90</v>
      </c>
      <c r="D25" s="30">
        <v>45.45</v>
      </c>
      <c r="E25" s="26">
        <v>60</v>
      </c>
      <c r="F25" s="30">
        <v>28.09</v>
      </c>
      <c r="G25" s="26">
        <v>6</v>
      </c>
      <c r="H25" s="30">
        <v>36.880000000000003</v>
      </c>
      <c r="I25" s="26">
        <v>4</v>
      </c>
      <c r="J25" s="30">
        <v>24.59</v>
      </c>
      <c r="K25" s="26">
        <v>3</v>
      </c>
      <c r="L25" s="30">
        <v>26.24</v>
      </c>
      <c r="M25" s="26">
        <v>2</v>
      </c>
      <c r="N25" s="30">
        <v>17.559999999999999</v>
      </c>
      <c r="O25" s="26">
        <v>0</v>
      </c>
      <c r="P25" s="30">
        <v>0</v>
      </c>
      <c r="Q25" s="26">
        <v>0</v>
      </c>
      <c r="R25" s="30">
        <v>0</v>
      </c>
      <c r="S25" s="26">
        <v>4</v>
      </c>
      <c r="T25" s="30">
        <v>8</v>
      </c>
      <c r="U25" s="26">
        <v>169</v>
      </c>
      <c r="V25" s="30">
        <v>186.81</v>
      </c>
    </row>
    <row r="26" spans="1:22">
      <c r="A26" s="26">
        <v>8</v>
      </c>
      <c r="B26" s="26" t="s">
        <v>30</v>
      </c>
      <c r="C26" s="26">
        <v>100</v>
      </c>
      <c r="D26" s="30">
        <v>70</v>
      </c>
      <c r="E26" s="26">
        <v>100</v>
      </c>
      <c r="F26" s="30">
        <v>50</v>
      </c>
      <c r="G26" s="26">
        <v>10</v>
      </c>
      <c r="H26" s="30">
        <v>60</v>
      </c>
      <c r="I26" s="26">
        <v>7</v>
      </c>
      <c r="J26" s="30">
        <v>40</v>
      </c>
      <c r="K26" s="26">
        <v>4</v>
      </c>
      <c r="L26" s="30">
        <v>40.15</v>
      </c>
      <c r="M26" s="26">
        <v>3</v>
      </c>
      <c r="N26" s="30">
        <v>30.2</v>
      </c>
      <c r="O26" s="26">
        <v>0</v>
      </c>
      <c r="P26" s="30">
        <v>0</v>
      </c>
      <c r="Q26" s="26">
        <v>0</v>
      </c>
      <c r="R26" s="30">
        <v>0</v>
      </c>
      <c r="S26" s="26">
        <v>0</v>
      </c>
      <c r="T26" s="30">
        <v>0</v>
      </c>
      <c r="U26" s="26">
        <v>224</v>
      </c>
      <c r="V26" s="30">
        <v>290.35000000000002</v>
      </c>
    </row>
    <row r="27" spans="1:22">
      <c r="A27" s="468" t="s">
        <v>173</v>
      </c>
      <c r="B27" s="469"/>
      <c r="C27" s="31">
        <v>1246</v>
      </c>
      <c r="D27" s="32">
        <v>756.86</v>
      </c>
      <c r="E27" s="31">
        <v>915</v>
      </c>
      <c r="F27" s="32">
        <v>442.44</v>
      </c>
      <c r="G27" s="31">
        <v>118</v>
      </c>
      <c r="H27" s="32">
        <v>599.47</v>
      </c>
      <c r="I27" s="31">
        <v>99</v>
      </c>
      <c r="J27" s="32">
        <v>370</v>
      </c>
      <c r="K27" s="31">
        <v>77</v>
      </c>
      <c r="L27" s="32">
        <v>501.39</v>
      </c>
      <c r="M27" s="31">
        <v>58</v>
      </c>
      <c r="N27" s="32">
        <v>260.26</v>
      </c>
      <c r="O27" s="31">
        <v>2</v>
      </c>
      <c r="P27" s="32">
        <v>1.18</v>
      </c>
      <c r="Q27" s="31">
        <v>0</v>
      </c>
      <c r="R27" s="32">
        <v>0</v>
      </c>
      <c r="S27" s="31">
        <v>13</v>
      </c>
      <c r="T27" s="32">
        <v>15.4</v>
      </c>
      <c r="U27" s="31">
        <v>2528</v>
      </c>
      <c r="V27" s="32">
        <v>2947</v>
      </c>
    </row>
    <row r="28" spans="1:22">
      <c r="A28" s="26">
        <v>1</v>
      </c>
      <c r="B28" s="26" t="s">
        <v>32</v>
      </c>
      <c r="C28" s="26">
        <v>677</v>
      </c>
      <c r="D28" s="30">
        <v>674.75</v>
      </c>
      <c r="E28" s="26">
        <v>460</v>
      </c>
      <c r="F28" s="30">
        <v>264.86</v>
      </c>
      <c r="G28" s="26">
        <v>117</v>
      </c>
      <c r="H28" s="30">
        <v>523.57000000000005</v>
      </c>
      <c r="I28" s="26">
        <v>92</v>
      </c>
      <c r="J28" s="30">
        <v>204.63</v>
      </c>
      <c r="K28" s="26">
        <v>92</v>
      </c>
      <c r="L28" s="30">
        <v>350.13</v>
      </c>
      <c r="M28" s="26">
        <v>87</v>
      </c>
      <c r="N28" s="30">
        <v>142.77000000000001</v>
      </c>
      <c r="O28" s="26">
        <v>12</v>
      </c>
      <c r="P28" s="30">
        <v>7.48</v>
      </c>
      <c r="Q28" s="26">
        <v>4</v>
      </c>
      <c r="R28" s="30">
        <v>0.57999999999999996</v>
      </c>
      <c r="S28" s="26">
        <v>9</v>
      </c>
      <c r="T28" s="30">
        <v>3.5</v>
      </c>
      <c r="U28" s="26">
        <v>1550</v>
      </c>
      <c r="V28" s="30">
        <v>2172.27</v>
      </c>
    </row>
    <row r="29" spans="1:22">
      <c r="A29" s="468" t="s">
        <v>236</v>
      </c>
      <c r="B29" s="469"/>
      <c r="C29" s="31">
        <v>677</v>
      </c>
      <c r="D29" s="32">
        <v>674.75</v>
      </c>
      <c r="E29" s="31">
        <v>460</v>
      </c>
      <c r="F29" s="32">
        <v>264.86</v>
      </c>
      <c r="G29" s="31">
        <v>117</v>
      </c>
      <c r="H29" s="32">
        <v>523.57000000000005</v>
      </c>
      <c r="I29" s="31">
        <v>92</v>
      </c>
      <c r="J29" s="32">
        <v>204.63</v>
      </c>
      <c r="K29" s="31">
        <v>92</v>
      </c>
      <c r="L29" s="32">
        <v>350.13</v>
      </c>
      <c r="M29" s="31">
        <v>87</v>
      </c>
      <c r="N29" s="32">
        <v>142.77000000000001</v>
      </c>
      <c r="O29" s="31">
        <v>12</v>
      </c>
      <c r="P29" s="32">
        <v>7.48</v>
      </c>
      <c r="Q29" s="31">
        <v>4</v>
      </c>
      <c r="R29" s="32">
        <v>0.57999999999999996</v>
      </c>
      <c r="S29" s="31">
        <v>9</v>
      </c>
      <c r="T29" s="32">
        <v>3.5</v>
      </c>
      <c r="U29" s="31">
        <v>1550</v>
      </c>
      <c r="V29" s="32">
        <v>2172.27</v>
      </c>
    </row>
    <row r="30" spans="1:22">
      <c r="A30" s="26">
        <v>1</v>
      </c>
      <c r="B30" s="26" t="s">
        <v>34</v>
      </c>
      <c r="C30" s="26">
        <v>256</v>
      </c>
      <c r="D30" s="30">
        <v>278.58</v>
      </c>
      <c r="E30" s="26">
        <v>116</v>
      </c>
      <c r="F30" s="30">
        <v>74.569999999999993</v>
      </c>
      <c r="G30" s="26">
        <v>66</v>
      </c>
      <c r="H30" s="30">
        <v>74.44</v>
      </c>
      <c r="I30" s="26">
        <v>48</v>
      </c>
      <c r="J30" s="30">
        <v>32.17</v>
      </c>
      <c r="K30" s="26">
        <v>36</v>
      </c>
      <c r="L30" s="30">
        <v>57.02</v>
      </c>
      <c r="M30" s="26">
        <v>28</v>
      </c>
      <c r="N30" s="30">
        <v>23.35</v>
      </c>
      <c r="O30" s="26">
        <v>13</v>
      </c>
      <c r="P30" s="30">
        <v>12.96</v>
      </c>
      <c r="Q30" s="26">
        <v>12</v>
      </c>
      <c r="R30" s="30">
        <v>3.12</v>
      </c>
      <c r="S30" s="26">
        <v>18</v>
      </c>
      <c r="T30" s="30">
        <v>29.72</v>
      </c>
      <c r="U30" s="26">
        <v>593</v>
      </c>
      <c r="V30" s="30">
        <v>585.92999999999995</v>
      </c>
    </row>
    <row r="31" spans="1:22">
      <c r="A31" s="468" t="s">
        <v>237</v>
      </c>
      <c r="B31" s="469"/>
      <c r="C31" s="31">
        <f t="shared" ref="C31:V31" si="0">C30</f>
        <v>256</v>
      </c>
      <c r="D31" s="32">
        <f t="shared" si="0"/>
        <v>278.58</v>
      </c>
      <c r="E31" s="31">
        <f t="shared" si="0"/>
        <v>116</v>
      </c>
      <c r="F31" s="32">
        <f t="shared" si="0"/>
        <v>74.569999999999993</v>
      </c>
      <c r="G31" s="31">
        <f t="shared" si="0"/>
        <v>66</v>
      </c>
      <c r="H31" s="32">
        <f t="shared" si="0"/>
        <v>74.44</v>
      </c>
      <c r="I31" s="31">
        <f t="shared" si="0"/>
        <v>48</v>
      </c>
      <c r="J31" s="32">
        <f t="shared" si="0"/>
        <v>32.17</v>
      </c>
      <c r="K31" s="31">
        <f t="shared" si="0"/>
        <v>36</v>
      </c>
      <c r="L31" s="32">
        <f t="shared" si="0"/>
        <v>57.02</v>
      </c>
      <c r="M31" s="31">
        <f t="shared" si="0"/>
        <v>28</v>
      </c>
      <c r="N31" s="32">
        <f t="shared" si="0"/>
        <v>23.35</v>
      </c>
      <c r="O31" s="31">
        <f t="shared" si="0"/>
        <v>13</v>
      </c>
      <c r="P31" s="32">
        <f t="shared" si="0"/>
        <v>12.96</v>
      </c>
      <c r="Q31" s="31">
        <f t="shared" si="0"/>
        <v>12</v>
      </c>
      <c r="R31" s="32">
        <f t="shared" si="0"/>
        <v>3.12</v>
      </c>
      <c r="S31" s="31">
        <f t="shared" si="0"/>
        <v>18</v>
      </c>
      <c r="T31" s="32">
        <f t="shared" si="0"/>
        <v>29.72</v>
      </c>
      <c r="U31" s="31">
        <f t="shared" si="0"/>
        <v>593</v>
      </c>
      <c r="V31" s="32">
        <f t="shared" si="0"/>
        <v>585.92999999999995</v>
      </c>
    </row>
    <row r="32" spans="1:22">
      <c r="A32" s="468" t="s">
        <v>178</v>
      </c>
      <c r="B32" s="469"/>
      <c r="C32" s="31">
        <v>5655</v>
      </c>
      <c r="D32" s="32">
        <v>5013.3</v>
      </c>
      <c r="E32" s="31">
        <v>3973</v>
      </c>
      <c r="F32" s="32">
        <v>2348.31</v>
      </c>
      <c r="G32" s="31">
        <v>940</v>
      </c>
      <c r="H32" s="32">
        <v>3446.34</v>
      </c>
      <c r="I32" s="31">
        <v>715</v>
      </c>
      <c r="J32" s="32">
        <v>1763.48</v>
      </c>
      <c r="K32" s="31">
        <v>528</v>
      </c>
      <c r="L32" s="32">
        <v>2400.79</v>
      </c>
      <c r="M32" s="31">
        <v>474</v>
      </c>
      <c r="N32" s="32">
        <v>1254.4000000000001</v>
      </c>
      <c r="O32" s="31">
        <v>101</v>
      </c>
      <c r="P32" s="32">
        <v>82.05</v>
      </c>
      <c r="Q32" s="31">
        <v>77</v>
      </c>
      <c r="R32" s="32">
        <v>31.77</v>
      </c>
      <c r="S32" s="31">
        <v>181</v>
      </c>
      <c r="T32" s="32">
        <v>319.17</v>
      </c>
      <c r="U32" s="31">
        <v>12644</v>
      </c>
      <c r="V32" s="32">
        <v>16659.61</v>
      </c>
    </row>
  </sheetData>
  <mergeCells count="16">
    <mergeCell ref="A32:B32"/>
    <mergeCell ref="A1:V1"/>
    <mergeCell ref="A2:V2"/>
    <mergeCell ref="A3:V3"/>
    <mergeCell ref="A4:A5"/>
    <mergeCell ref="B4:B5"/>
    <mergeCell ref="C4:F4"/>
    <mergeCell ref="G4:J4"/>
    <mergeCell ref="K4:N4"/>
    <mergeCell ref="O4:R4"/>
    <mergeCell ref="S4:T4"/>
    <mergeCell ref="U4:V4"/>
    <mergeCell ref="A18:B18"/>
    <mergeCell ref="A27:B27"/>
    <mergeCell ref="A29:B29"/>
    <mergeCell ref="A31:B31"/>
  </mergeCells>
  <printOptions gridLines="1"/>
  <pageMargins left="0.45" right="0.25" top="0.75" bottom="0.75" header="0.3" footer="0.3"/>
  <pageSetup paperSize="9" scale="95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T32"/>
  <sheetViews>
    <sheetView workbookViewId="0">
      <selection activeCell="W13" sqref="W13"/>
    </sheetView>
  </sheetViews>
  <sheetFormatPr defaultRowHeight="15"/>
  <cols>
    <col min="1" max="1" width="6" customWidth="1"/>
    <col min="2" max="2" width="8.5703125" customWidth="1"/>
    <col min="3" max="3" width="5.42578125" customWidth="1"/>
    <col min="4" max="4" width="7.7109375" customWidth="1"/>
    <col min="5" max="5" width="6.42578125" customWidth="1"/>
    <col min="7" max="7" width="6.140625" customWidth="1"/>
    <col min="9" max="9" width="5.42578125" customWidth="1"/>
    <col min="10" max="10" width="7.85546875" customWidth="1"/>
    <col min="11" max="11" width="6.85546875" customWidth="1"/>
    <col min="12" max="12" width="10.7109375" customWidth="1"/>
    <col min="13" max="13" width="6.42578125" customWidth="1"/>
    <col min="15" max="15" width="7.7109375" customWidth="1"/>
    <col min="17" max="17" width="5" bestFit="1" customWidth="1"/>
    <col min="19" max="19" width="6" style="332" bestFit="1" customWidth="1"/>
    <col min="20" max="20" width="9" bestFit="1" customWidth="1"/>
  </cols>
  <sheetData>
    <row r="1" spans="1:20" ht="23.25" customHeight="1">
      <c r="A1" s="618">
        <v>63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20"/>
    </row>
    <row r="2" spans="1:20" ht="19.5">
      <c r="A2" s="598" t="s">
        <v>943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600"/>
    </row>
    <row r="3" spans="1:20" ht="19.5">
      <c r="A3" s="614" t="s">
        <v>944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6"/>
    </row>
    <row r="4" spans="1:20" ht="33" customHeight="1">
      <c r="A4" s="604" t="s">
        <v>0</v>
      </c>
      <c r="B4" s="604" t="s">
        <v>1</v>
      </c>
      <c r="C4" s="606" t="s">
        <v>962</v>
      </c>
      <c r="D4" s="607"/>
      <c r="E4" s="606" t="s">
        <v>963</v>
      </c>
      <c r="F4" s="607"/>
      <c r="G4" s="606" t="s">
        <v>964</v>
      </c>
      <c r="H4" s="607"/>
      <c r="I4" s="606" t="s">
        <v>965</v>
      </c>
      <c r="J4" s="607"/>
      <c r="K4" s="606" t="s">
        <v>966</v>
      </c>
      <c r="L4" s="607"/>
      <c r="M4" s="606" t="s">
        <v>967</v>
      </c>
      <c r="N4" s="607"/>
      <c r="O4" s="606" t="s">
        <v>968</v>
      </c>
      <c r="P4" s="607"/>
      <c r="Q4" s="593" t="s">
        <v>969</v>
      </c>
      <c r="R4" s="621"/>
      <c r="S4" s="593" t="s">
        <v>244</v>
      </c>
      <c r="T4" s="594"/>
    </row>
    <row r="5" spans="1:20">
      <c r="A5" s="605"/>
      <c r="B5" s="605"/>
      <c r="C5" s="323" t="s">
        <v>238</v>
      </c>
      <c r="D5" s="28" t="s">
        <v>239</v>
      </c>
      <c r="E5" s="323" t="s">
        <v>238</v>
      </c>
      <c r="F5" s="28" t="s">
        <v>239</v>
      </c>
      <c r="G5" s="323" t="s">
        <v>238</v>
      </c>
      <c r="H5" s="28" t="s">
        <v>239</v>
      </c>
      <c r="I5" s="323" t="s">
        <v>238</v>
      </c>
      <c r="J5" s="28" t="s">
        <v>239</v>
      </c>
      <c r="K5" s="323" t="s">
        <v>238</v>
      </c>
      <c r="L5" s="28" t="s">
        <v>239</v>
      </c>
      <c r="M5" s="323" t="s">
        <v>238</v>
      </c>
      <c r="N5" s="28" t="s">
        <v>239</v>
      </c>
      <c r="O5" s="323" t="s">
        <v>238</v>
      </c>
      <c r="P5" s="28" t="s">
        <v>239</v>
      </c>
      <c r="Q5" s="323" t="s">
        <v>238</v>
      </c>
      <c r="R5" s="324" t="s">
        <v>239</v>
      </c>
      <c r="S5" s="329" t="s">
        <v>238</v>
      </c>
      <c r="T5" s="163" t="s">
        <v>240</v>
      </c>
    </row>
    <row r="6" spans="1:20">
      <c r="A6" s="325">
        <v>1</v>
      </c>
      <c r="B6" s="326" t="s">
        <v>10</v>
      </c>
      <c r="C6" s="326">
        <v>0</v>
      </c>
      <c r="D6" s="327">
        <v>0</v>
      </c>
      <c r="E6" s="326">
        <v>13</v>
      </c>
      <c r="F6" s="327">
        <v>172.38</v>
      </c>
      <c r="G6" s="326">
        <v>18</v>
      </c>
      <c r="H6" s="327">
        <v>373.64</v>
      </c>
      <c r="I6" s="326">
        <v>4</v>
      </c>
      <c r="J6" s="327">
        <v>3.88</v>
      </c>
      <c r="K6" s="326">
        <v>25</v>
      </c>
      <c r="L6" s="327">
        <v>13.06</v>
      </c>
      <c r="M6" s="326">
        <v>21</v>
      </c>
      <c r="N6" s="327">
        <v>26.02</v>
      </c>
      <c r="O6" s="326">
        <v>684</v>
      </c>
      <c r="P6" s="327">
        <v>896.57</v>
      </c>
      <c r="Q6" s="326">
        <v>81</v>
      </c>
      <c r="R6" s="328">
        <v>588.98</v>
      </c>
      <c r="S6" s="330">
        <v>1693</v>
      </c>
      <c r="T6" s="12">
        <v>2430.6</v>
      </c>
    </row>
    <row r="7" spans="1:20">
      <c r="A7" s="25">
        <v>2</v>
      </c>
      <c r="B7" s="25" t="s">
        <v>11</v>
      </c>
      <c r="C7" s="25">
        <v>0</v>
      </c>
      <c r="D7" s="29">
        <v>0</v>
      </c>
      <c r="E7" s="25">
        <v>24</v>
      </c>
      <c r="F7" s="29">
        <v>49.38</v>
      </c>
      <c r="G7" s="25">
        <v>24</v>
      </c>
      <c r="H7" s="29">
        <v>86.58</v>
      </c>
      <c r="I7" s="25">
        <v>25</v>
      </c>
      <c r="J7" s="29">
        <v>4.21</v>
      </c>
      <c r="K7" s="25">
        <v>19</v>
      </c>
      <c r="L7" s="29">
        <v>6.89</v>
      </c>
      <c r="M7" s="25">
        <v>3</v>
      </c>
      <c r="N7" s="29">
        <v>5.88</v>
      </c>
      <c r="O7" s="25">
        <v>569</v>
      </c>
      <c r="P7" s="29">
        <v>610.52</v>
      </c>
      <c r="Q7" s="25">
        <v>95</v>
      </c>
      <c r="R7" s="35">
        <v>152.94</v>
      </c>
      <c r="S7" s="330">
        <v>2045</v>
      </c>
      <c r="T7" s="12">
        <v>2454.54</v>
      </c>
    </row>
    <row r="8" spans="1:20">
      <c r="A8" s="26">
        <v>3</v>
      </c>
      <c r="B8" s="26" t="s">
        <v>12</v>
      </c>
      <c r="C8" s="26">
        <v>0</v>
      </c>
      <c r="D8" s="30">
        <v>0</v>
      </c>
      <c r="E8" s="26">
        <v>8</v>
      </c>
      <c r="F8" s="30">
        <v>45.43</v>
      </c>
      <c r="G8" s="26">
        <v>10</v>
      </c>
      <c r="H8" s="30">
        <v>97.25</v>
      </c>
      <c r="I8" s="26">
        <v>1</v>
      </c>
      <c r="J8" s="30">
        <v>0.41</v>
      </c>
      <c r="K8" s="26">
        <v>4</v>
      </c>
      <c r="L8" s="30">
        <v>3.08</v>
      </c>
      <c r="M8" s="26">
        <v>8</v>
      </c>
      <c r="N8" s="30">
        <v>6.23</v>
      </c>
      <c r="O8" s="26">
        <v>358</v>
      </c>
      <c r="P8" s="30">
        <v>431.98</v>
      </c>
      <c r="Q8" s="26">
        <v>31</v>
      </c>
      <c r="R8" s="36">
        <v>152.4</v>
      </c>
      <c r="S8" s="330">
        <v>715</v>
      </c>
      <c r="T8" s="12">
        <v>863.95999999999992</v>
      </c>
    </row>
    <row r="9" spans="1:20">
      <c r="A9" s="26">
        <v>4</v>
      </c>
      <c r="B9" s="26" t="s">
        <v>13</v>
      </c>
      <c r="C9" s="26">
        <v>0</v>
      </c>
      <c r="D9" s="30">
        <v>0</v>
      </c>
      <c r="E9" s="26">
        <v>19</v>
      </c>
      <c r="F9" s="30">
        <v>134.54</v>
      </c>
      <c r="G9" s="26">
        <v>26</v>
      </c>
      <c r="H9" s="30">
        <v>192.42</v>
      </c>
      <c r="I9" s="26">
        <v>5</v>
      </c>
      <c r="J9" s="30">
        <v>4.6500000000000004</v>
      </c>
      <c r="K9" s="26">
        <v>21</v>
      </c>
      <c r="L9" s="30">
        <v>16.2</v>
      </c>
      <c r="M9" s="26">
        <v>16</v>
      </c>
      <c r="N9" s="30">
        <v>28.04</v>
      </c>
      <c r="O9" s="26">
        <v>783</v>
      </c>
      <c r="P9" s="30">
        <v>922.3</v>
      </c>
      <c r="Q9" s="26">
        <v>87</v>
      </c>
      <c r="R9" s="36">
        <v>375.85</v>
      </c>
      <c r="S9" s="330">
        <v>2313</v>
      </c>
      <c r="T9" s="12">
        <v>3338.7999999999997</v>
      </c>
    </row>
    <row r="10" spans="1:20">
      <c r="A10" s="26">
        <v>5</v>
      </c>
      <c r="B10" s="26" t="s">
        <v>14</v>
      </c>
      <c r="C10" s="26">
        <v>0</v>
      </c>
      <c r="D10" s="30">
        <v>0</v>
      </c>
      <c r="E10" s="26">
        <v>34</v>
      </c>
      <c r="F10" s="30">
        <v>99.49</v>
      </c>
      <c r="G10" s="26">
        <v>35</v>
      </c>
      <c r="H10" s="30">
        <v>110.7</v>
      </c>
      <c r="I10" s="26">
        <v>19</v>
      </c>
      <c r="J10" s="30">
        <v>5.52</v>
      </c>
      <c r="K10" s="26">
        <v>34</v>
      </c>
      <c r="L10" s="30">
        <v>15.18</v>
      </c>
      <c r="M10" s="26">
        <v>26</v>
      </c>
      <c r="N10" s="30">
        <v>22.52</v>
      </c>
      <c r="O10" s="26">
        <v>473</v>
      </c>
      <c r="P10" s="30">
        <v>624.88</v>
      </c>
      <c r="Q10" s="26">
        <v>148</v>
      </c>
      <c r="R10" s="36">
        <v>253.41</v>
      </c>
      <c r="S10" s="330">
        <v>2055</v>
      </c>
      <c r="T10" s="12">
        <v>3148.68</v>
      </c>
    </row>
    <row r="11" spans="1:20">
      <c r="A11" s="26">
        <v>6</v>
      </c>
      <c r="B11" s="26" t="s">
        <v>15</v>
      </c>
      <c r="C11" s="26">
        <v>0</v>
      </c>
      <c r="D11" s="30">
        <v>0</v>
      </c>
      <c r="E11" s="26">
        <v>10</v>
      </c>
      <c r="F11" s="30">
        <v>100.36</v>
      </c>
      <c r="G11" s="26">
        <v>16</v>
      </c>
      <c r="H11" s="30">
        <v>212.66</v>
      </c>
      <c r="I11" s="26">
        <v>2</v>
      </c>
      <c r="J11" s="30">
        <v>1.1399999999999999</v>
      </c>
      <c r="K11" s="26">
        <v>4</v>
      </c>
      <c r="L11" s="30">
        <v>7.9</v>
      </c>
      <c r="M11" s="26">
        <v>14</v>
      </c>
      <c r="N11" s="30">
        <v>16.02</v>
      </c>
      <c r="O11" s="26">
        <v>616</v>
      </c>
      <c r="P11" s="30">
        <v>801.64</v>
      </c>
      <c r="Q11" s="26">
        <v>46</v>
      </c>
      <c r="R11" s="36">
        <v>338.08</v>
      </c>
      <c r="S11" s="330">
        <v>1230</v>
      </c>
      <c r="T11" s="12">
        <v>1603.28</v>
      </c>
    </row>
    <row r="12" spans="1:20">
      <c r="A12" s="26">
        <v>7</v>
      </c>
      <c r="B12" s="26" t="s">
        <v>16</v>
      </c>
      <c r="C12" s="26">
        <v>0</v>
      </c>
      <c r="D12" s="30">
        <v>0</v>
      </c>
      <c r="E12" s="26">
        <v>4</v>
      </c>
      <c r="F12" s="30">
        <v>23.62</v>
      </c>
      <c r="G12" s="26">
        <v>8</v>
      </c>
      <c r="H12" s="30">
        <v>50.08</v>
      </c>
      <c r="I12" s="26">
        <v>1</v>
      </c>
      <c r="J12" s="30">
        <v>0.24</v>
      </c>
      <c r="K12" s="26">
        <v>3</v>
      </c>
      <c r="L12" s="30">
        <v>1.7</v>
      </c>
      <c r="M12" s="26">
        <v>5</v>
      </c>
      <c r="N12" s="30">
        <v>3.44</v>
      </c>
      <c r="O12" s="26">
        <v>223</v>
      </c>
      <c r="P12" s="30">
        <v>245.19</v>
      </c>
      <c r="Q12" s="26">
        <v>21</v>
      </c>
      <c r="R12" s="36">
        <v>79.08</v>
      </c>
      <c r="S12" s="330">
        <v>446</v>
      </c>
      <c r="T12" s="12">
        <v>490.38</v>
      </c>
    </row>
    <row r="13" spans="1:20">
      <c r="A13" s="26">
        <v>8</v>
      </c>
      <c r="B13" s="26" t="s">
        <v>17</v>
      </c>
      <c r="C13" s="26">
        <v>0</v>
      </c>
      <c r="D13" s="30">
        <v>0</v>
      </c>
      <c r="E13" s="26">
        <v>31</v>
      </c>
      <c r="F13" s="30">
        <v>111.52</v>
      </c>
      <c r="G13" s="26">
        <v>34</v>
      </c>
      <c r="H13" s="30">
        <v>373.06</v>
      </c>
      <c r="I13" s="26">
        <v>32</v>
      </c>
      <c r="J13" s="30">
        <v>5.34</v>
      </c>
      <c r="K13" s="26">
        <v>35</v>
      </c>
      <c r="L13" s="30">
        <v>12.77</v>
      </c>
      <c r="M13" s="26">
        <v>16</v>
      </c>
      <c r="N13" s="30">
        <v>27.8</v>
      </c>
      <c r="O13" s="26">
        <v>832</v>
      </c>
      <c r="P13" s="30">
        <v>1144</v>
      </c>
      <c r="Q13" s="26">
        <v>148</v>
      </c>
      <c r="R13" s="36">
        <v>530.49</v>
      </c>
      <c r="S13" s="330">
        <v>2052</v>
      </c>
      <c r="T13" s="12">
        <v>3247.25</v>
      </c>
    </row>
    <row r="14" spans="1:20">
      <c r="A14" s="26">
        <v>9</v>
      </c>
      <c r="B14" s="26" t="s">
        <v>18</v>
      </c>
      <c r="C14" s="26">
        <v>0</v>
      </c>
      <c r="D14" s="30">
        <v>0</v>
      </c>
      <c r="E14" s="26">
        <v>8</v>
      </c>
      <c r="F14" s="30">
        <v>47.66</v>
      </c>
      <c r="G14" s="26">
        <v>10</v>
      </c>
      <c r="H14" s="30">
        <v>83.61</v>
      </c>
      <c r="I14" s="26">
        <v>1</v>
      </c>
      <c r="J14" s="30">
        <v>0.24</v>
      </c>
      <c r="K14" s="26">
        <v>4</v>
      </c>
      <c r="L14" s="30">
        <v>3.66</v>
      </c>
      <c r="M14" s="26">
        <v>8</v>
      </c>
      <c r="N14" s="30">
        <v>5.37</v>
      </c>
      <c r="O14" s="26">
        <v>277</v>
      </c>
      <c r="P14" s="30">
        <v>373.19</v>
      </c>
      <c r="Q14" s="26">
        <v>31</v>
      </c>
      <c r="R14" s="36">
        <v>140.54</v>
      </c>
      <c r="S14" s="330">
        <v>554</v>
      </c>
      <c r="T14" s="12">
        <v>746.38</v>
      </c>
    </row>
    <row r="15" spans="1:20">
      <c r="A15" s="26">
        <v>10</v>
      </c>
      <c r="B15" s="26" t="s">
        <v>19</v>
      </c>
      <c r="C15" s="26">
        <v>0</v>
      </c>
      <c r="D15" s="30">
        <v>0</v>
      </c>
      <c r="E15" s="26">
        <v>223</v>
      </c>
      <c r="F15" s="30">
        <v>677.67</v>
      </c>
      <c r="G15" s="26">
        <v>254</v>
      </c>
      <c r="H15" s="30">
        <v>1176.45</v>
      </c>
      <c r="I15" s="26">
        <v>166</v>
      </c>
      <c r="J15" s="30">
        <v>71</v>
      </c>
      <c r="K15" s="26">
        <v>254</v>
      </c>
      <c r="L15" s="30">
        <v>112.49</v>
      </c>
      <c r="M15" s="26">
        <v>245</v>
      </c>
      <c r="N15" s="30">
        <v>187.38</v>
      </c>
      <c r="O15" s="26">
        <v>5907</v>
      </c>
      <c r="P15" s="30">
        <v>8028.65</v>
      </c>
      <c r="Q15" s="26">
        <v>1142</v>
      </c>
      <c r="R15" s="36">
        <v>2224.9899999999998</v>
      </c>
      <c r="S15" s="330">
        <v>19552</v>
      </c>
      <c r="T15" s="12">
        <v>28525.799999999996</v>
      </c>
    </row>
    <row r="16" spans="1:20">
      <c r="A16" s="26">
        <v>11</v>
      </c>
      <c r="B16" s="26" t="s">
        <v>20</v>
      </c>
      <c r="C16" s="26">
        <v>0</v>
      </c>
      <c r="D16" s="30">
        <v>0</v>
      </c>
      <c r="E16" s="26">
        <v>4</v>
      </c>
      <c r="F16" s="30">
        <v>87.3</v>
      </c>
      <c r="G16" s="26">
        <v>6</v>
      </c>
      <c r="H16" s="30">
        <v>51.52</v>
      </c>
      <c r="I16" s="26">
        <v>0</v>
      </c>
      <c r="J16" s="30">
        <v>0</v>
      </c>
      <c r="K16" s="26">
        <v>1</v>
      </c>
      <c r="L16" s="30">
        <v>4.8099999999999996</v>
      </c>
      <c r="M16" s="26">
        <v>1</v>
      </c>
      <c r="N16" s="30">
        <v>7.82</v>
      </c>
      <c r="O16" s="26">
        <v>318</v>
      </c>
      <c r="P16" s="30">
        <v>407.03</v>
      </c>
      <c r="Q16" s="26">
        <v>12</v>
      </c>
      <c r="R16" s="36">
        <v>151.44999999999999</v>
      </c>
      <c r="S16" s="330">
        <v>635</v>
      </c>
      <c r="T16" s="12">
        <v>814.05</v>
      </c>
    </row>
    <row r="17" spans="1:20">
      <c r="A17" s="26">
        <v>12</v>
      </c>
      <c r="B17" s="26" t="s">
        <v>21</v>
      </c>
      <c r="C17" s="26">
        <v>0</v>
      </c>
      <c r="D17" s="30">
        <v>0</v>
      </c>
      <c r="E17" s="26">
        <v>8</v>
      </c>
      <c r="F17" s="30">
        <v>44.25</v>
      </c>
      <c r="G17" s="26">
        <v>10</v>
      </c>
      <c r="H17" s="30">
        <v>46.31</v>
      </c>
      <c r="I17" s="26">
        <v>1</v>
      </c>
      <c r="J17" s="30">
        <v>0.24</v>
      </c>
      <c r="K17" s="26">
        <v>4</v>
      </c>
      <c r="L17" s="30">
        <v>3.67</v>
      </c>
      <c r="M17" s="26">
        <v>8</v>
      </c>
      <c r="N17" s="30">
        <v>5.38</v>
      </c>
      <c r="O17" s="26">
        <v>386</v>
      </c>
      <c r="P17" s="30">
        <v>411.48</v>
      </c>
      <c r="Q17" s="26">
        <v>31</v>
      </c>
      <c r="R17" s="36">
        <v>99.85</v>
      </c>
      <c r="S17" s="330">
        <v>772</v>
      </c>
      <c r="T17" s="12">
        <v>822.95</v>
      </c>
    </row>
    <row r="18" spans="1:20">
      <c r="A18" s="468" t="s">
        <v>172</v>
      </c>
      <c r="B18" s="469"/>
      <c r="C18" s="31">
        <v>0</v>
      </c>
      <c r="D18" s="32">
        <v>0</v>
      </c>
      <c r="E18" s="31">
        <v>386</v>
      </c>
      <c r="F18" s="32">
        <v>1593.6</v>
      </c>
      <c r="G18" s="31">
        <v>451</v>
      </c>
      <c r="H18" s="32">
        <v>2854.28</v>
      </c>
      <c r="I18" s="31">
        <v>257</v>
      </c>
      <c r="J18" s="32">
        <v>96.87</v>
      </c>
      <c r="K18" s="31">
        <v>408</v>
      </c>
      <c r="L18" s="32">
        <v>201.41</v>
      </c>
      <c r="M18" s="31">
        <v>371</v>
      </c>
      <c r="N18" s="32">
        <v>341.9</v>
      </c>
      <c r="O18" s="31">
        <v>11426</v>
      </c>
      <c r="P18" s="32">
        <v>14897.43</v>
      </c>
      <c r="Q18" s="31">
        <v>1873</v>
      </c>
      <c r="R18" s="37">
        <v>5088.0600000000004</v>
      </c>
      <c r="S18" s="331">
        <v>34062</v>
      </c>
      <c r="T18" s="14">
        <v>48486.67</v>
      </c>
    </row>
    <row r="19" spans="1:20">
      <c r="A19" s="26">
        <v>1</v>
      </c>
      <c r="B19" s="26" t="s">
        <v>24</v>
      </c>
      <c r="C19" s="26">
        <v>0</v>
      </c>
      <c r="D19" s="30">
        <v>0</v>
      </c>
      <c r="E19" s="26">
        <v>11</v>
      </c>
      <c r="F19" s="30">
        <v>67.650000000000006</v>
      </c>
      <c r="G19" s="26">
        <v>20</v>
      </c>
      <c r="H19" s="30">
        <v>155.24</v>
      </c>
      <c r="I19" s="26">
        <v>4</v>
      </c>
      <c r="J19" s="30">
        <v>2.8</v>
      </c>
      <c r="K19" s="26">
        <v>16</v>
      </c>
      <c r="L19" s="30">
        <v>8.91</v>
      </c>
      <c r="M19" s="26">
        <v>15</v>
      </c>
      <c r="N19" s="30">
        <v>14.7</v>
      </c>
      <c r="O19" s="26">
        <v>616</v>
      </c>
      <c r="P19" s="30">
        <v>669.73</v>
      </c>
      <c r="Q19" s="26">
        <v>66</v>
      </c>
      <c r="R19" s="36">
        <v>249.3</v>
      </c>
      <c r="S19" s="330">
        <v>1571</v>
      </c>
      <c r="T19" s="12">
        <v>1979.3300000000002</v>
      </c>
    </row>
    <row r="20" spans="1:20">
      <c r="A20" s="26">
        <v>2</v>
      </c>
      <c r="B20" s="26" t="s">
        <v>63</v>
      </c>
      <c r="C20" s="26">
        <v>0</v>
      </c>
      <c r="D20" s="30">
        <v>0</v>
      </c>
      <c r="E20" s="26">
        <v>8</v>
      </c>
      <c r="F20" s="30">
        <v>48.32</v>
      </c>
      <c r="G20" s="26">
        <v>10</v>
      </c>
      <c r="H20" s="30">
        <v>91.46</v>
      </c>
      <c r="I20" s="26">
        <v>1</v>
      </c>
      <c r="J20" s="30">
        <v>0.55000000000000004</v>
      </c>
      <c r="K20" s="26">
        <v>4</v>
      </c>
      <c r="L20" s="30">
        <v>4.4800000000000004</v>
      </c>
      <c r="M20" s="26">
        <v>8</v>
      </c>
      <c r="N20" s="30">
        <v>9.06</v>
      </c>
      <c r="O20" s="26">
        <v>302</v>
      </c>
      <c r="P20" s="30">
        <v>382.33</v>
      </c>
      <c r="Q20" s="26">
        <v>31</v>
      </c>
      <c r="R20" s="36">
        <v>153.87</v>
      </c>
      <c r="S20" s="330">
        <v>604</v>
      </c>
      <c r="T20" s="12">
        <v>764.68</v>
      </c>
    </row>
    <row r="21" spans="1:20">
      <c r="A21" s="26">
        <v>3</v>
      </c>
      <c r="B21" s="26" t="s">
        <v>25</v>
      </c>
      <c r="C21" s="26">
        <v>0</v>
      </c>
      <c r="D21" s="30">
        <v>0</v>
      </c>
      <c r="E21" s="26">
        <v>12</v>
      </c>
      <c r="F21" s="30">
        <v>48.12</v>
      </c>
      <c r="G21" s="26">
        <v>19</v>
      </c>
      <c r="H21" s="30">
        <v>84.82</v>
      </c>
      <c r="I21" s="26">
        <v>15</v>
      </c>
      <c r="J21" s="30">
        <v>2.82</v>
      </c>
      <c r="K21" s="26">
        <v>19</v>
      </c>
      <c r="L21" s="30">
        <v>4.04</v>
      </c>
      <c r="M21" s="26">
        <v>6</v>
      </c>
      <c r="N21" s="30">
        <v>5.5</v>
      </c>
      <c r="O21" s="26">
        <v>614</v>
      </c>
      <c r="P21" s="30">
        <v>623.35</v>
      </c>
      <c r="Q21" s="26">
        <v>71</v>
      </c>
      <c r="R21" s="36">
        <v>145.30000000000001</v>
      </c>
      <c r="S21" s="330">
        <v>1769</v>
      </c>
      <c r="T21" s="12">
        <v>1728.7499999999998</v>
      </c>
    </row>
    <row r="22" spans="1:20">
      <c r="A22" s="26">
        <v>4</v>
      </c>
      <c r="B22" s="26" t="s">
        <v>26</v>
      </c>
      <c r="C22" s="26">
        <v>0</v>
      </c>
      <c r="D22" s="30">
        <v>0</v>
      </c>
      <c r="E22" s="26">
        <v>19</v>
      </c>
      <c r="F22" s="30">
        <v>40.31</v>
      </c>
      <c r="G22" s="26">
        <v>27</v>
      </c>
      <c r="H22" s="30">
        <v>83.59</v>
      </c>
      <c r="I22" s="26">
        <v>12</v>
      </c>
      <c r="J22" s="30">
        <v>1.32</v>
      </c>
      <c r="K22" s="26">
        <v>26</v>
      </c>
      <c r="L22" s="30">
        <v>4.7</v>
      </c>
      <c r="M22" s="26">
        <v>10</v>
      </c>
      <c r="N22" s="30">
        <v>5.04</v>
      </c>
      <c r="O22" s="26">
        <v>594</v>
      </c>
      <c r="P22" s="30">
        <v>624.4</v>
      </c>
      <c r="Q22" s="26">
        <v>94</v>
      </c>
      <c r="R22" s="36">
        <v>134.96</v>
      </c>
      <c r="S22" s="330">
        <v>1578</v>
      </c>
      <c r="T22" s="12">
        <v>1925.4099999999999</v>
      </c>
    </row>
    <row r="23" spans="1:20">
      <c r="A23" s="26">
        <v>5</v>
      </c>
      <c r="B23" s="26" t="s">
        <v>27</v>
      </c>
      <c r="C23" s="26">
        <v>0</v>
      </c>
      <c r="D23" s="30">
        <v>0</v>
      </c>
      <c r="E23" s="26">
        <v>4</v>
      </c>
      <c r="F23" s="30">
        <v>49.64</v>
      </c>
      <c r="G23" s="26">
        <v>10</v>
      </c>
      <c r="H23" s="30">
        <v>123.13</v>
      </c>
      <c r="I23" s="26">
        <v>1</v>
      </c>
      <c r="J23" s="30">
        <v>0.76</v>
      </c>
      <c r="K23" s="26">
        <v>2</v>
      </c>
      <c r="L23" s="30">
        <v>4.59</v>
      </c>
      <c r="M23" s="26">
        <v>4</v>
      </c>
      <c r="N23" s="30">
        <v>9.31</v>
      </c>
      <c r="O23" s="26">
        <v>341</v>
      </c>
      <c r="P23" s="30">
        <v>451.16</v>
      </c>
      <c r="Q23" s="26">
        <v>21</v>
      </c>
      <c r="R23" s="36">
        <v>187.43</v>
      </c>
      <c r="S23" s="330">
        <v>682</v>
      </c>
      <c r="T23" s="12">
        <v>902.31999999999994</v>
      </c>
    </row>
    <row r="24" spans="1:20">
      <c r="A24" s="26">
        <v>6</v>
      </c>
      <c r="B24" s="26" t="s">
        <v>28</v>
      </c>
      <c r="C24" s="26">
        <v>0</v>
      </c>
      <c r="D24" s="30">
        <v>0</v>
      </c>
      <c r="E24" s="26">
        <v>8</v>
      </c>
      <c r="F24" s="30">
        <v>46.7</v>
      </c>
      <c r="G24" s="26">
        <v>10</v>
      </c>
      <c r="H24" s="30">
        <v>93.7</v>
      </c>
      <c r="I24" s="26">
        <v>1</v>
      </c>
      <c r="J24" s="30">
        <v>0.33</v>
      </c>
      <c r="K24" s="26">
        <v>4</v>
      </c>
      <c r="L24" s="30">
        <v>3.94</v>
      </c>
      <c r="M24" s="26">
        <v>8</v>
      </c>
      <c r="N24" s="30">
        <v>5.94</v>
      </c>
      <c r="O24" s="26">
        <v>382</v>
      </c>
      <c r="P24" s="30">
        <v>419.41</v>
      </c>
      <c r="Q24" s="26">
        <v>31</v>
      </c>
      <c r="R24" s="36">
        <v>150.61000000000001</v>
      </c>
      <c r="S24" s="330">
        <v>764</v>
      </c>
      <c r="T24" s="12">
        <v>838.91</v>
      </c>
    </row>
    <row r="25" spans="1:20">
      <c r="A25" s="26">
        <v>7</v>
      </c>
      <c r="B25" s="26" t="s">
        <v>29</v>
      </c>
      <c r="C25" s="26">
        <v>0</v>
      </c>
      <c r="D25" s="30">
        <v>0</v>
      </c>
      <c r="E25" s="26">
        <v>4</v>
      </c>
      <c r="F25" s="30">
        <v>23.24</v>
      </c>
      <c r="G25" s="26">
        <v>6</v>
      </c>
      <c r="H25" s="30">
        <v>49.07</v>
      </c>
      <c r="I25" s="26">
        <v>0</v>
      </c>
      <c r="J25" s="30">
        <v>0</v>
      </c>
      <c r="K25" s="26">
        <v>1</v>
      </c>
      <c r="L25" s="30">
        <v>1.87</v>
      </c>
      <c r="M25" s="26">
        <v>21</v>
      </c>
      <c r="N25" s="30">
        <v>15.79</v>
      </c>
      <c r="O25" s="26">
        <v>206</v>
      </c>
      <c r="P25" s="30">
        <v>236.36</v>
      </c>
      <c r="Q25" s="26">
        <v>32</v>
      </c>
      <c r="R25" s="36">
        <v>89.97</v>
      </c>
      <c r="S25" s="330">
        <v>453</v>
      </c>
      <c r="T25" s="12">
        <v>503.52</v>
      </c>
    </row>
    <row r="26" spans="1:20">
      <c r="A26" s="26">
        <v>8</v>
      </c>
      <c r="B26" s="26" t="s">
        <v>30</v>
      </c>
      <c r="C26" s="26">
        <v>0</v>
      </c>
      <c r="D26" s="30">
        <v>0</v>
      </c>
      <c r="E26" s="26">
        <v>8</v>
      </c>
      <c r="F26" s="30">
        <v>46.5</v>
      </c>
      <c r="G26" s="26">
        <v>10</v>
      </c>
      <c r="H26" s="30">
        <v>165.5</v>
      </c>
      <c r="I26" s="26">
        <v>1</v>
      </c>
      <c r="J26" s="30">
        <v>0.47</v>
      </c>
      <c r="K26" s="26">
        <v>4</v>
      </c>
      <c r="L26" s="30">
        <v>3.25</v>
      </c>
      <c r="M26" s="26">
        <v>8</v>
      </c>
      <c r="N26" s="30">
        <v>6.6</v>
      </c>
      <c r="O26" s="26">
        <v>282</v>
      </c>
      <c r="P26" s="30">
        <v>415.31</v>
      </c>
      <c r="Q26" s="26">
        <v>31</v>
      </c>
      <c r="R26" s="36">
        <v>222.32</v>
      </c>
      <c r="S26" s="330">
        <v>564</v>
      </c>
      <c r="T26" s="12">
        <v>830.6099999999999</v>
      </c>
    </row>
    <row r="27" spans="1:20">
      <c r="A27" s="468" t="s">
        <v>173</v>
      </c>
      <c r="B27" s="469"/>
      <c r="C27" s="31">
        <v>0</v>
      </c>
      <c r="D27" s="32">
        <v>0</v>
      </c>
      <c r="E27" s="31">
        <v>74</v>
      </c>
      <c r="F27" s="32">
        <v>370.48</v>
      </c>
      <c r="G27" s="31">
        <v>112</v>
      </c>
      <c r="H27" s="32">
        <v>846.51</v>
      </c>
      <c r="I27" s="31">
        <v>35</v>
      </c>
      <c r="J27" s="32">
        <v>9.0500000000000007</v>
      </c>
      <c r="K27" s="31">
        <v>76</v>
      </c>
      <c r="L27" s="32">
        <v>35.78</v>
      </c>
      <c r="M27" s="31">
        <v>80</v>
      </c>
      <c r="N27" s="32">
        <v>71.94</v>
      </c>
      <c r="O27" s="31">
        <v>3337</v>
      </c>
      <c r="P27" s="32">
        <v>3822.05</v>
      </c>
      <c r="Q27" s="31">
        <v>377</v>
      </c>
      <c r="R27" s="37">
        <v>1333.76</v>
      </c>
      <c r="S27" s="331">
        <v>7985</v>
      </c>
      <c r="T27" s="14">
        <v>9473.5300000000007</v>
      </c>
    </row>
    <row r="28" spans="1:20">
      <c r="A28" s="26">
        <v>1</v>
      </c>
      <c r="B28" s="26" t="s">
        <v>32</v>
      </c>
      <c r="C28" s="26">
        <v>0</v>
      </c>
      <c r="D28" s="30">
        <v>0</v>
      </c>
      <c r="E28" s="26">
        <v>58</v>
      </c>
      <c r="F28" s="30">
        <v>114.77</v>
      </c>
      <c r="G28" s="26">
        <v>84</v>
      </c>
      <c r="H28" s="30">
        <v>343</v>
      </c>
      <c r="I28" s="26">
        <v>38</v>
      </c>
      <c r="J28" s="30">
        <v>22.27</v>
      </c>
      <c r="K28" s="26">
        <v>237</v>
      </c>
      <c r="L28" s="30">
        <v>53.75</v>
      </c>
      <c r="M28" s="26">
        <v>191</v>
      </c>
      <c r="N28" s="30">
        <v>128.38</v>
      </c>
      <c r="O28" s="26">
        <v>1548</v>
      </c>
      <c r="P28" s="30">
        <v>1722.41</v>
      </c>
      <c r="Q28" s="26">
        <v>608</v>
      </c>
      <c r="R28" s="36">
        <v>662.17</v>
      </c>
      <c r="S28" s="330">
        <v>6553</v>
      </c>
      <c r="T28" s="12">
        <v>8102.0599999999995</v>
      </c>
    </row>
    <row r="29" spans="1:20">
      <c r="A29" s="468" t="s">
        <v>236</v>
      </c>
      <c r="B29" s="469"/>
      <c r="C29" s="31">
        <v>0</v>
      </c>
      <c r="D29" s="32">
        <v>0</v>
      </c>
      <c r="E29" s="31">
        <v>58</v>
      </c>
      <c r="F29" s="32">
        <v>114.77</v>
      </c>
      <c r="G29" s="31">
        <v>84</v>
      </c>
      <c r="H29" s="32">
        <v>343</v>
      </c>
      <c r="I29" s="31">
        <v>38</v>
      </c>
      <c r="J29" s="32">
        <v>22.27</v>
      </c>
      <c r="K29" s="31">
        <v>237</v>
      </c>
      <c r="L29" s="32">
        <v>53.75</v>
      </c>
      <c r="M29" s="31">
        <v>191</v>
      </c>
      <c r="N29" s="32">
        <v>128.38</v>
      </c>
      <c r="O29" s="31">
        <v>1548</v>
      </c>
      <c r="P29" s="32">
        <v>1722.41</v>
      </c>
      <c r="Q29" s="31">
        <v>608</v>
      </c>
      <c r="R29" s="37">
        <v>662.17</v>
      </c>
      <c r="S29" s="331">
        <v>6553</v>
      </c>
      <c r="T29" s="14">
        <v>8102.0599999999995</v>
      </c>
    </row>
    <row r="30" spans="1:20">
      <c r="A30" s="26">
        <v>1</v>
      </c>
      <c r="B30" s="26" t="s">
        <v>34</v>
      </c>
      <c r="C30" s="26">
        <v>0</v>
      </c>
      <c r="D30" s="30">
        <v>0</v>
      </c>
      <c r="E30" s="26">
        <v>72</v>
      </c>
      <c r="F30" s="30">
        <v>114.14</v>
      </c>
      <c r="G30" s="26">
        <v>66</v>
      </c>
      <c r="H30" s="30">
        <v>80.489999999999995</v>
      </c>
      <c r="I30" s="26">
        <v>66</v>
      </c>
      <c r="J30" s="30">
        <v>8.8000000000000007</v>
      </c>
      <c r="K30" s="26">
        <v>79</v>
      </c>
      <c r="L30" s="30">
        <v>28.2</v>
      </c>
      <c r="M30" s="26">
        <v>46</v>
      </c>
      <c r="N30" s="30">
        <v>63.84</v>
      </c>
      <c r="O30" s="26">
        <v>955</v>
      </c>
      <c r="P30" s="30">
        <v>1221.73</v>
      </c>
      <c r="Q30" s="26">
        <v>329</v>
      </c>
      <c r="R30" s="36">
        <v>295.47000000000003</v>
      </c>
      <c r="S30" s="330">
        <v>3746</v>
      </c>
      <c r="T30" s="12">
        <v>4488.4000000000005</v>
      </c>
    </row>
    <row r="31" spans="1:20">
      <c r="A31" s="468" t="s">
        <v>237</v>
      </c>
      <c r="B31" s="469"/>
      <c r="C31" s="31">
        <f t="shared" ref="C31:N31" si="0">C30</f>
        <v>0</v>
      </c>
      <c r="D31" s="32">
        <f t="shared" si="0"/>
        <v>0</v>
      </c>
      <c r="E31" s="31">
        <f t="shared" si="0"/>
        <v>72</v>
      </c>
      <c r="F31" s="32">
        <f t="shared" si="0"/>
        <v>114.14</v>
      </c>
      <c r="G31" s="31">
        <f t="shared" si="0"/>
        <v>66</v>
      </c>
      <c r="H31" s="32">
        <f t="shared" si="0"/>
        <v>80.489999999999995</v>
      </c>
      <c r="I31" s="31">
        <f t="shared" si="0"/>
        <v>66</v>
      </c>
      <c r="J31" s="32">
        <f t="shared" si="0"/>
        <v>8.8000000000000007</v>
      </c>
      <c r="K31" s="31">
        <f t="shared" si="0"/>
        <v>79</v>
      </c>
      <c r="L31" s="32">
        <f t="shared" si="0"/>
        <v>28.2</v>
      </c>
      <c r="M31" s="31">
        <f t="shared" si="0"/>
        <v>46</v>
      </c>
      <c r="N31" s="32">
        <f t="shared" si="0"/>
        <v>63.84</v>
      </c>
      <c r="O31" s="31">
        <f>O30</f>
        <v>955</v>
      </c>
      <c r="P31" s="32">
        <f>P30</f>
        <v>1221.73</v>
      </c>
      <c r="Q31" s="31">
        <f>Q30</f>
        <v>329</v>
      </c>
      <c r="R31" s="37">
        <f>R30</f>
        <v>295.47000000000003</v>
      </c>
      <c r="S31" s="331">
        <v>3746</v>
      </c>
      <c r="T31" s="14">
        <v>4488.4000000000005</v>
      </c>
    </row>
    <row r="32" spans="1:20">
      <c r="A32" s="468" t="s">
        <v>178</v>
      </c>
      <c r="B32" s="469"/>
      <c r="C32" s="31">
        <v>0</v>
      </c>
      <c r="D32" s="32">
        <v>0</v>
      </c>
      <c r="E32" s="31">
        <v>590</v>
      </c>
      <c r="F32" s="32">
        <v>2192.9899999999998</v>
      </c>
      <c r="G32" s="31">
        <v>713</v>
      </c>
      <c r="H32" s="32">
        <v>4124.28</v>
      </c>
      <c r="I32" s="31">
        <v>396</v>
      </c>
      <c r="J32" s="32">
        <v>136.99</v>
      </c>
      <c r="K32" s="31">
        <v>800</v>
      </c>
      <c r="L32" s="32">
        <v>319.14</v>
      </c>
      <c r="M32" s="31">
        <v>688</v>
      </c>
      <c r="N32" s="32">
        <v>606.05999999999995</v>
      </c>
      <c r="O32" s="31">
        <v>17266</v>
      </c>
      <c r="P32" s="32">
        <v>21663.62</v>
      </c>
      <c r="Q32" s="31">
        <v>3187</v>
      </c>
      <c r="R32" s="37">
        <v>7379.46</v>
      </c>
      <c r="S32" s="331">
        <v>52346</v>
      </c>
      <c r="T32" s="14">
        <v>70550.66</v>
      </c>
    </row>
  </sheetData>
  <mergeCells count="19">
    <mergeCell ref="A31:B31"/>
    <mergeCell ref="A32:B32"/>
    <mergeCell ref="A18:B18"/>
    <mergeCell ref="A27:B27"/>
    <mergeCell ref="A29:B29"/>
    <mergeCell ref="S4:T4"/>
    <mergeCell ref="A1:T1"/>
    <mergeCell ref="A2:T2"/>
    <mergeCell ref="A3:T3"/>
    <mergeCell ref="M4:N4"/>
    <mergeCell ref="O4:P4"/>
    <mergeCell ref="Q4:R4"/>
    <mergeCell ref="A4:A5"/>
    <mergeCell ref="B4:B5"/>
    <mergeCell ref="C4:D4"/>
    <mergeCell ref="E4:F4"/>
    <mergeCell ref="G4:H4"/>
    <mergeCell ref="I4:J4"/>
    <mergeCell ref="K4:L4"/>
  </mergeCells>
  <pageMargins left="0.62" right="0.25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2"/>
  <sheetViews>
    <sheetView topLeftCell="A16" workbookViewId="0">
      <selection activeCell="N10" sqref="N10"/>
    </sheetView>
  </sheetViews>
  <sheetFormatPr defaultRowHeight="15"/>
  <cols>
    <col min="1" max="1" width="6.42578125" bestFit="1" customWidth="1"/>
    <col min="2" max="2" width="7.140625" customWidth="1"/>
    <col min="3" max="3" width="6.140625" customWidth="1"/>
    <col min="4" max="4" width="11.28515625" bestFit="1" customWidth="1"/>
    <col min="5" max="5" width="6.42578125" customWidth="1"/>
    <col min="6" max="6" width="14" bestFit="1" customWidth="1"/>
    <col min="7" max="7" width="4.5703125" customWidth="1"/>
    <col min="8" max="8" width="9.140625" customWidth="1"/>
    <col min="9" max="10" width="8.140625" bestFit="1" customWidth="1"/>
    <col min="11" max="11" width="12.28515625" customWidth="1"/>
  </cols>
  <sheetData>
    <row r="1" spans="1:11" ht="25.5" customHeight="1">
      <c r="A1" s="382">
        <v>5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26.25">
      <c r="A2" s="387" t="s">
        <v>299</v>
      </c>
      <c r="B2" s="388"/>
      <c r="C2" s="388"/>
      <c r="D2" s="388"/>
      <c r="E2" s="388"/>
      <c r="F2" s="388"/>
      <c r="G2" s="388"/>
      <c r="H2" s="388"/>
      <c r="I2" s="388"/>
      <c r="J2" s="388"/>
      <c r="K2" s="389"/>
    </row>
    <row r="3" spans="1:11" ht="26.25">
      <c r="A3" s="390" t="s">
        <v>347</v>
      </c>
      <c r="B3" s="391"/>
      <c r="C3" s="391"/>
      <c r="D3" s="391"/>
      <c r="E3" s="391"/>
      <c r="F3" s="391"/>
      <c r="G3" s="391"/>
      <c r="H3" s="391"/>
      <c r="I3" s="391"/>
      <c r="J3" s="391"/>
      <c r="K3" s="392"/>
    </row>
    <row r="4" spans="1:11" ht="45">
      <c r="A4" s="200" t="s">
        <v>300</v>
      </c>
      <c r="B4" s="200" t="s">
        <v>1</v>
      </c>
      <c r="C4" s="200" t="s">
        <v>301</v>
      </c>
      <c r="D4" s="200" t="s">
        <v>302</v>
      </c>
      <c r="E4" s="200" t="s">
        <v>303</v>
      </c>
      <c r="F4" s="200" t="s">
        <v>304</v>
      </c>
      <c r="G4" s="200" t="s">
        <v>305</v>
      </c>
      <c r="H4" s="200" t="s">
        <v>306</v>
      </c>
      <c r="I4" s="200" t="s">
        <v>307</v>
      </c>
      <c r="J4" s="200" t="s">
        <v>308</v>
      </c>
      <c r="K4" s="200" t="s">
        <v>309</v>
      </c>
    </row>
    <row r="5" spans="1:11">
      <c r="A5" s="201">
        <v>1</v>
      </c>
      <c r="B5" s="201" t="s">
        <v>10</v>
      </c>
      <c r="C5" s="201">
        <v>1</v>
      </c>
      <c r="D5" s="201">
        <v>5</v>
      </c>
      <c r="E5" s="201">
        <v>0</v>
      </c>
      <c r="F5" s="201">
        <f t="shared" ref="F5:F32" si="0">C5+D5+E5</f>
        <v>6</v>
      </c>
      <c r="G5" s="201">
        <v>2</v>
      </c>
      <c r="H5" s="201">
        <v>1</v>
      </c>
      <c r="I5" s="201">
        <v>7</v>
      </c>
      <c r="J5" s="201">
        <v>0</v>
      </c>
      <c r="K5" s="201">
        <f t="shared" ref="K5:K32" si="1">H5+I5+J5</f>
        <v>8</v>
      </c>
    </row>
    <row r="6" spans="1:11">
      <c r="A6" s="201">
        <v>2</v>
      </c>
      <c r="B6" s="201" t="s">
        <v>11</v>
      </c>
      <c r="C6" s="201">
        <v>2</v>
      </c>
      <c r="D6" s="201">
        <v>3</v>
      </c>
      <c r="E6" s="201">
        <v>0</v>
      </c>
      <c r="F6" s="201">
        <f t="shared" si="0"/>
        <v>5</v>
      </c>
      <c r="G6" s="201">
        <v>0</v>
      </c>
      <c r="H6" s="201">
        <v>0</v>
      </c>
      <c r="I6" s="201">
        <v>2</v>
      </c>
      <c r="J6" s="201">
        <v>0</v>
      </c>
      <c r="K6" s="201">
        <f t="shared" si="1"/>
        <v>2</v>
      </c>
    </row>
    <row r="7" spans="1:11">
      <c r="A7" s="201">
        <v>3</v>
      </c>
      <c r="B7" s="201" t="s">
        <v>12</v>
      </c>
      <c r="C7" s="201">
        <v>0</v>
      </c>
      <c r="D7" s="201">
        <v>1</v>
      </c>
      <c r="E7" s="201">
        <v>0</v>
      </c>
      <c r="F7" s="201">
        <f t="shared" si="0"/>
        <v>1</v>
      </c>
      <c r="G7" s="201">
        <v>2</v>
      </c>
      <c r="H7" s="201">
        <v>0</v>
      </c>
      <c r="I7" s="201">
        <v>1</v>
      </c>
      <c r="J7" s="201">
        <v>0</v>
      </c>
      <c r="K7" s="201">
        <f t="shared" si="1"/>
        <v>1</v>
      </c>
    </row>
    <row r="8" spans="1:11">
      <c r="A8" s="201">
        <v>4</v>
      </c>
      <c r="B8" s="201" t="s">
        <v>13</v>
      </c>
      <c r="C8" s="201">
        <v>3</v>
      </c>
      <c r="D8" s="201">
        <v>7</v>
      </c>
      <c r="E8" s="201">
        <v>0</v>
      </c>
      <c r="F8" s="201">
        <f t="shared" si="0"/>
        <v>10</v>
      </c>
      <c r="G8" s="201">
        <v>0</v>
      </c>
      <c r="H8" s="201">
        <v>2</v>
      </c>
      <c r="I8" s="201">
        <v>8</v>
      </c>
      <c r="J8" s="201">
        <v>0</v>
      </c>
      <c r="K8" s="201">
        <f t="shared" si="1"/>
        <v>10</v>
      </c>
    </row>
    <row r="9" spans="1:11">
      <c r="A9" s="201">
        <v>5</v>
      </c>
      <c r="B9" s="201" t="s">
        <v>14</v>
      </c>
      <c r="C9" s="201">
        <v>3</v>
      </c>
      <c r="D9" s="201">
        <v>5</v>
      </c>
      <c r="E9" s="201">
        <v>0</v>
      </c>
      <c r="F9" s="201">
        <f t="shared" si="0"/>
        <v>8</v>
      </c>
      <c r="G9" s="201">
        <v>4</v>
      </c>
      <c r="H9" s="201">
        <v>2</v>
      </c>
      <c r="I9" s="201">
        <v>4</v>
      </c>
      <c r="J9" s="201">
        <v>0</v>
      </c>
      <c r="K9" s="201">
        <f t="shared" si="1"/>
        <v>6</v>
      </c>
    </row>
    <row r="10" spans="1:11">
      <c r="A10" s="201">
        <v>6</v>
      </c>
      <c r="B10" s="201" t="s">
        <v>15</v>
      </c>
      <c r="C10" s="201">
        <v>0</v>
      </c>
      <c r="D10" s="201">
        <v>3</v>
      </c>
      <c r="E10" s="201">
        <v>0</v>
      </c>
      <c r="F10" s="201">
        <f t="shared" si="0"/>
        <v>3</v>
      </c>
      <c r="G10" s="201">
        <v>1</v>
      </c>
      <c r="H10" s="201">
        <v>0</v>
      </c>
      <c r="I10" s="201">
        <v>2</v>
      </c>
      <c r="J10" s="201">
        <v>0</v>
      </c>
      <c r="K10" s="201">
        <f t="shared" si="1"/>
        <v>2</v>
      </c>
    </row>
    <row r="11" spans="1:11">
      <c r="A11" s="201">
        <v>7</v>
      </c>
      <c r="B11" s="201" t="s">
        <v>16</v>
      </c>
      <c r="C11" s="201">
        <v>0</v>
      </c>
      <c r="D11" s="201">
        <v>1</v>
      </c>
      <c r="E11" s="201">
        <v>0</v>
      </c>
      <c r="F11" s="201">
        <f t="shared" si="0"/>
        <v>1</v>
      </c>
      <c r="G11" s="201">
        <v>1</v>
      </c>
      <c r="H11" s="201">
        <v>0</v>
      </c>
      <c r="I11" s="201">
        <v>1</v>
      </c>
      <c r="J11" s="201">
        <v>0</v>
      </c>
      <c r="K11" s="201">
        <f t="shared" si="1"/>
        <v>1</v>
      </c>
    </row>
    <row r="12" spans="1:11">
      <c r="A12" s="201">
        <v>8</v>
      </c>
      <c r="B12" s="202" t="s">
        <v>311</v>
      </c>
      <c r="C12" s="201">
        <v>6</v>
      </c>
      <c r="D12" s="201">
        <v>4</v>
      </c>
      <c r="E12" s="201">
        <v>0</v>
      </c>
      <c r="F12" s="201">
        <f>C12+D12+E12</f>
        <v>10</v>
      </c>
      <c r="G12" s="201">
        <v>135</v>
      </c>
      <c r="H12" s="201">
        <v>0</v>
      </c>
      <c r="I12" s="201">
        <v>1</v>
      </c>
      <c r="J12" s="203">
        <v>0</v>
      </c>
      <c r="K12" s="204">
        <f t="shared" si="1"/>
        <v>1</v>
      </c>
    </row>
    <row r="13" spans="1:11">
      <c r="A13" s="201">
        <v>9</v>
      </c>
      <c r="B13" s="201" t="s">
        <v>17</v>
      </c>
      <c r="C13" s="201">
        <v>2</v>
      </c>
      <c r="D13" s="201">
        <v>6</v>
      </c>
      <c r="E13" s="201">
        <v>0</v>
      </c>
      <c r="F13" s="201">
        <f t="shared" si="0"/>
        <v>8</v>
      </c>
      <c r="G13" s="201">
        <v>0</v>
      </c>
      <c r="H13" s="201">
        <v>2</v>
      </c>
      <c r="I13" s="201">
        <v>4</v>
      </c>
      <c r="J13" s="201">
        <v>0</v>
      </c>
      <c r="K13" s="201">
        <f t="shared" si="1"/>
        <v>6</v>
      </c>
    </row>
    <row r="14" spans="1:11">
      <c r="A14" s="201">
        <v>10</v>
      </c>
      <c r="B14" s="201" t="s">
        <v>18</v>
      </c>
      <c r="C14" s="201">
        <v>0</v>
      </c>
      <c r="D14" s="201">
        <v>1</v>
      </c>
      <c r="E14" s="201">
        <v>0</v>
      </c>
      <c r="F14" s="201">
        <f t="shared" si="0"/>
        <v>1</v>
      </c>
      <c r="G14" s="201">
        <v>0</v>
      </c>
      <c r="H14" s="201">
        <v>0</v>
      </c>
      <c r="I14" s="201">
        <v>1</v>
      </c>
      <c r="J14" s="201">
        <v>0</v>
      </c>
      <c r="K14" s="201">
        <f t="shared" si="1"/>
        <v>1</v>
      </c>
    </row>
    <row r="15" spans="1:11">
      <c r="A15" s="201">
        <v>11</v>
      </c>
      <c r="B15" s="201" t="s">
        <v>19</v>
      </c>
      <c r="C15" s="201">
        <v>44</v>
      </c>
      <c r="D15" s="201">
        <v>19</v>
      </c>
      <c r="E15" s="201">
        <v>0</v>
      </c>
      <c r="F15" s="201">
        <f t="shared" si="0"/>
        <v>63</v>
      </c>
      <c r="G15" s="201">
        <v>282</v>
      </c>
      <c r="H15" s="201">
        <v>69</v>
      </c>
      <c r="I15" s="201">
        <v>117</v>
      </c>
      <c r="J15" s="201">
        <v>0</v>
      </c>
      <c r="K15" s="201">
        <f t="shared" si="1"/>
        <v>186</v>
      </c>
    </row>
    <row r="16" spans="1:11">
      <c r="A16" s="201">
        <v>12</v>
      </c>
      <c r="B16" s="201" t="s">
        <v>20</v>
      </c>
      <c r="C16" s="201">
        <v>1</v>
      </c>
      <c r="D16" s="201">
        <v>1</v>
      </c>
      <c r="E16" s="201">
        <v>0</v>
      </c>
      <c r="F16" s="201">
        <f t="shared" si="0"/>
        <v>2</v>
      </c>
      <c r="G16" s="201">
        <v>0</v>
      </c>
      <c r="H16" s="201">
        <v>1</v>
      </c>
      <c r="I16" s="201">
        <v>1</v>
      </c>
      <c r="J16" s="201">
        <v>0</v>
      </c>
      <c r="K16" s="201">
        <f t="shared" si="1"/>
        <v>2</v>
      </c>
    </row>
    <row r="17" spans="1:11">
      <c r="A17" s="201">
        <v>13</v>
      </c>
      <c r="B17" s="201" t="s">
        <v>21</v>
      </c>
      <c r="C17" s="201">
        <v>0</v>
      </c>
      <c r="D17" s="201">
        <v>1</v>
      </c>
      <c r="E17" s="201">
        <v>0</v>
      </c>
      <c r="F17" s="201">
        <f t="shared" si="0"/>
        <v>1</v>
      </c>
      <c r="G17" s="201">
        <v>24</v>
      </c>
      <c r="H17" s="201">
        <v>0</v>
      </c>
      <c r="I17" s="201">
        <v>1</v>
      </c>
      <c r="J17" s="201">
        <v>0</v>
      </c>
      <c r="K17" s="201">
        <f t="shared" si="1"/>
        <v>1</v>
      </c>
    </row>
    <row r="18" spans="1:11" ht="15" customHeight="1">
      <c r="A18" s="385" t="s">
        <v>172</v>
      </c>
      <c r="B18" s="386"/>
      <c r="C18" s="205">
        <f>SUM(C5:C17)</f>
        <v>62</v>
      </c>
      <c r="D18" s="205">
        <f>SUM(D5:D17)</f>
        <v>57</v>
      </c>
      <c r="E18" s="205">
        <f>SUM(E5:E17)</f>
        <v>0</v>
      </c>
      <c r="F18" s="205">
        <f t="shared" si="0"/>
        <v>119</v>
      </c>
      <c r="G18" s="205">
        <f>SUM(G5:G17)</f>
        <v>451</v>
      </c>
      <c r="H18" s="205">
        <f>SUM(H5:H17)</f>
        <v>77</v>
      </c>
      <c r="I18" s="205">
        <f>SUM(I5:I17)</f>
        <v>150</v>
      </c>
      <c r="J18" s="205">
        <f>SUM(J5:J17)</f>
        <v>0</v>
      </c>
      <c r="K18" s="206">
        <f t="shared" si="1"/>
        <v>227</v>
      </c>
    </row>
    <row r="19" spans="1:11">
      <c r="A19" s="201">
        <v>1</v>
      </c>
      <c r="B19" s="201" t="s">
        <v>24</v>
      </c>
      <c r="C19" s="201">
        <v>0</v>
      </c>
      <c r="D19" s="201">
        <v>5</v>
      </c>
      <c r="E19" s="201">
        <v>0</v>
      </c>
      <c r="F19" s="201">
        <f t="shared" si="0"/>
        <v>5</v>
      </c>
      <c r="G19" s="201">
        <v>16</v>
      </c>
      <c r="H19" s="201">
        <v>0</v>
      </c>
      <c r="I19" s="201">
        <v>6</v>
      </c>
      <c r="J19" s="203">
        <v>0</v>
      </c>
      <c r="K19" s="204">
        <f t="shared" si="1"/>
        <v>6</v>
      </c>
    </row>
    <row r="20" spans="1:11">
      <c r="A20" s="201">
        <v>2</v>
      </c>
      <c r="B20" s="201" t="s">
        <v>53</v>
      </c>
      <c r="C20" s="201">
        <v>0</v>
      </c>
      <c r="D20" s="201">
        <v>1</v>
      </c>
      <c r="E20" s="201">
        <v>0</v>
      </c>
      <c r="F20" s="201">
        <f t="shared" si="0"/>
        <v>1</v>
      </c>
      <c r="G20" s="201">
        <v>0</v>
      </c>
      <c r="H20" s="201">
        <v>0</v>
      </c>
      <c r="I20" s="201">
        <v>1</v>
      </c>
      <c r="J20" s="203">
        <v>0</v>
      </c>
      <c r="K20" s="204">
        <f t="shared" si="1"/>
        <v>1</v>
      </c>
    </row>
    <row r="21" spans="1:11">
      <c r="A21" s="201">
        <v>3</v>
      </c>
      <c r="B21" s="201" t="s">
        <v>25</v>
      </c>
      <c r="C21" s="201">
        <v>0</v>
      </c>
      <c r="D21" s="201">
        <v>5</v>
      </c>
      <c r="E21" s="201">
        <v>0</v>
      </c>
      <c r="F21" s="201">
        <f t="shared" si="0"/>
        <v>5</v>
      </c>
      <c r="G21" s="201">
        <v>33</v>
      </c>
      <c r="H21" s="201">
        <v>0</v>
      </c>
      <c r="I21" s="201">
        <v>5</v>
      </c>
      <c r="J21" s="203">
        <v>0</v>
      </c>
      <c r="K21" s="204">
        <f t="shared" si="1"/>
        <v>5</v>
      </c>
    </row>
    <row r="22" spans="1:11">
      <c r="A22" s="201">
        <v>4</v>
      </c>
      <c r="B22" s="201" t="s">
        <v>26</v>
      </c>
      <c r="C22" s="201">
        <v>1</v>
      </c>
      <c r="D22" s="201">
        <v>5</v>
      </c>
      <c r="E22" s="201">
        <v>0</v>
      </c>
      <c r="F22" s="201">
        <f t="shared" si="0"/>
        <v>6</v>
      </c>
      <c r="G22" s="201">
        <v>0</v>
      </c>
      <c r="H22" s="201">
        <v>1</v>
      </c>
      <c r="I22" s="201">
        <v>5</v>
      </c>
      <c r="J22" s="203">
        <v>0</v>
      </c>
      <c r="K22" s="204">
        <f t="shared" si="1"/>
        <v>6</v>
      </c>
    </row>
    <row r="23" spans="1:11">
      <c r="A23" s="201">
        <v>5</v>
      </c>
      <c r="B23" s="201" t="s">
        <v>27</v>
      </c>
      <c r="C23" s="201">
        <v>0</v>
      </c>
      <c r="D23" s="201">
        <v>1</v>
      </c>
      <c r="E23" s="201">
        <v>0</v>
      </c>
      <c r="F23" s="201">
        <f t="shared" si="0"/>
        <v>1</v>
      </c>
      <c r="G23" s="201">
        <v>0</v>
      </c>
      <c r="H23" s="201">
        <v>0</v>
      </c>
      <c r="I23" s="201">
        <v>1</v>
      </c>
      <c r="J23" s="203">
        <v>0</v>
      </c>
      <c r="K23" s="204">
        <f t="shared" si="1"/>
        <v>1</v>
      </c>
    </row>
    <row r="24" spans="1:11">
      <c r="A24" s="201">
        <v>6</v>
      </c>
      <c r="B24" s="201" t="s">
        <v>28</v>
      </c>
      <c r="C24" s="201">
        <v>0</v>
      </c>
      <c r="D24" s="201">
        <v>1</v>
      </c>
      <c r="E24" s="201">
        <v>0</v>
      </c>
      <c r="F24" s="201">
        <f t="shared" si="0"/>
        <v>1</v>
      </c>
      <c r="G24" s="201">
        <v>0</v>
      </c>
      <c r="H24" s="201">
        <v>0</v>
      </c>
      <c r="I24" s="201">
        <v>1</v>
      </c>
      <c r="J24" s="203">
        <v>0</v>
      </c>
      <c r="K24" s="204">
        <f t="shared" si="1"/>
        <v>1</v>
      </c>
    </row>
    <row r="25" spans="1:11">
      <c r="A25" s="201">
        <v>7</v>
      </c>
      <c r="B25" s="201" t="s">
        <v>29</v>
      </c>
      <c r="C25" s="201">
        <v>1</v>
      </c>
      <c r="D25" s="201">
        <v>3</v>
      </c>
      <c r="E25" s="201">
        <v>0</v>
      </c>
      <c r="F25" s="201">
        <f t="shared" si="0"/>
        <v>4</v>
      </c>
      <c r="G25" s="201">
        <v>0</v>
      </c>
      <c r="H25" s="201">
        <v>0</v>
      </c>
      <c r="I25" s="201">
        <v>0</v>
      </c>
      <c r="J25" s="203">
        <v>0</v>
      </c>
      <c r="K25" s="204">
        <f t="shared" si="1"/>
        <v>0</v>
      </c>
    </row>
    <row r="26" spans="1:11">
      <c r="A26" s="201">
        <v>8</v>
      </c>
      <c r="B26" s="201" t="s">
        <v>30</v>
      </c>
      <c r="C26" s="201">
        <v>0</v>
      </c>
      <c r="D26" s="201">
        <v>1</v>
      </c>
      <c r="E26" s="201">
        <v>0</v>
      </c>
      <c r="F26" s="201">
        <f t="shared" si="0"/>
        <v>1</v>
      </c>
      <c r="G26" s="201">
        <v>0</v>
      </c>
      <c r="H26" s="201">
        <v>0</v>
      </c>
      <c r="I26" s="201">
        <v>1</v>
      </c>
      <c r="J26" s="203">
        <v>0</v>
      </c>
      <c r="K26" s="204">
        <f t="shared" si="1"/>
        <v>1</v>
      </c>
    </row>
    <row r="27" spans="1:11" ht="15" customHeight="1">
      <c r="A27" s="385" t="s">
        <v>173</v>
      </c>
      <c r="B27" s="386"/>
      <c r="C27" s="205">
        <f>SUM(C19:C26)</f>
        <v>2</v>
      </c>
      <c r="D27" s="205">
        <f>SUM(D19:D26)</f>
        <v>22</v>
      </c>
      <c r="E27" s="205">
        <f>SUM(E19:E26)</f>
        <v>0</v>
      </c>
      <c r="F27" s="205">
        <f t="shared" si="0"/>
        <v>24</v>
      </c>
      <c r="G27" s="205">
        <f>SUM(G19:G26)</f>
        <v>49</v>
      </c>
      <c r="H27" s="205">
        <f>SUM(H19:H26)</f>
        <v>1</v>
      </c>
      <c r="I27" s="205">
        <f>SUM(I19:I26)</f>
        <v>20</v>
      </c>
      <c r="J27" s="205">
        <f>SUM(J19:J26)</f>
        <v>0</v>
      </c>
      <c r="K27" s="207">
        <f t="shared" si="1"/>
        <v>21</v>
      </c>
    </row>
    <row r="28" spans="1:11">
      <c r="A28" s="201">
        <v>1</v>
      </c>
      <c r="B28" s="201" t="s">
        <v>32</v>
      </c>
      <c r="C28" s="201">
        <v>22</v>
      </c>
      <c r="D28" s="201">
        <v>8</v>
      </c>
      <c r="E28" s="201">
        <v>0</v>
      </c>
      <c r="F28" s="201">
        <f t="shared" si="0"/>
        <v>30</v>
      </c>
      <c r="G28" s="201">
        <v>51</v>
      </c>
      <c r="H28" s="201">
        <v>0</v>
      </c>
      <c r="I28" s="201">
        <v>0</v>
      </c>
      <c r="J28" s="201">
        <v>0</v>
      </c>
      <c r="K28" s="201">
        <f t="shared" si="1"/>
        <v>0</v>
      </c>
    </row>
    <row r="29" spans="1:11" ht="15" customHeight="1">
      <c r="A29" s="385" t="s">
        <v>174</v>
      </c>
      <c r="B29" s="386"/>
      <c r="C29" s="205">
        <f>C28</f>
        <v>22</v>
      </c>
      <c r="D29" s="205">
        <f t="shared" ref="D29:J29" si="2">D28</f>
        <v>8</v>
      </c>
      <c r="E29" s="205">
        <f t="shared" si="2"/>
        <v>0</v>
      </c>
      <c r="F29" s="205">
        <f t="shared" si="0"/>
        <v>30</v>
      </c>
      <c r="G29" s="205">
        <f t="shared" si="2"/>
        <v>51</v>
      </c>
      <c r="H29" s="205">
        <f t="shared" si="2"/>
        <v>0</v>
      </c>
      <c r="I29" s="205">
        <f t="shared" si="2"/>
        <v>0</v>
      </c>
      <c r="J29" s="205">
        <f t="shared" si="2"/>
        <v>0</v>
      </c>
      <c r="K29" s="205">
        <f t="shared" si="1"/>
        <v>0</v>
      </c>
    </row>
    <row r="30" spans="1:11">
      <c r="A30" s="201">
        <v>1</v>
      </c>
      <c r="B30" s="201" t="s">
        <v>34</v>
      </c>
      <c r="C30" s="201">
        <v>20</v>
      </c>
      <c r="D30" s="201">
        <v>17</v>
      </c>
      <c r="E30" s="201">
        <v>0</v>
      </c>
      <c r="F30" s="201">
        <f t="shared" si="0"/>
        <v>37</v>
      </c>
      <c r="G30" s="201">
        <v>0</v>
      </c>
      <c r="H30" s="201">
        <v>0</v>
      </c>
      <c r="I30" s="201">
        <v>5</v>
      </c>
      <c r="J30" s="201">
        <v>0</v>
      </c>
      <c r="K30" s="201">
        <f t="shared" si="1"/>
        <v>5</v>
      </c>
    </row>
    <row r="31" spans="1:11" ht="15" customHeight="1">
      <c r="A31" s="385" t="s">
        <v>237</v>
      </c>
      <c r="B31" s="386"/>
      <c r="C31" s="205">
        <f>C30</f>
        <v>20</v>
      </c>
      <c r="D31" s="205">
        <f t="shared" ref="D31:J31" si="3">D30</f>
        <v>17</v>
      </c>
      <c r="E31" s="205">
        <f t="shared" si="3"/>
        <v>0</v>
      </c>
      <c r="F31" s="205">
        <f t="shared" si="0"/>
        <v>37</v>
      </c>
      <c r="G31" s="205">
        <f t="shared" si="3"/>
        <v>0</v>
      </c>
      <c r="H31" s="205">
        <f t="shared" si="3"/>
        <v>0</v>
      </c>
      <c r="I31" s="205">
        <f t="shared" si="3"/>
        <v>5</v>
      </c>
      <c r="J31" s="205">
        <f t="shared" si="3"/>
        <v>0</v>
      </c>
      <c r="K31" s="205">
        <f t="shared" si="1"/>
        <v>5</v>
      </c>
    </row>
    <row r="32" spans="1:11" ht="15" customHeight="1">
      <c r="A32" s="385" t="s">
        <v>178</v>
      </c>
      <c r="B32" s="386"/>
      <c r="C32" s="205">
        <f>C18+C27+C29+C31</f>
        <v>106</v>
      </c>
      <c r="D32" s="205">
        <f>D18+D27+D29+D31</f>
        <v>104</v>
      </c>
      <c r="E32" s="205">
        <f>E18+E27+E29+E31</f>
        <v>0</v>
      </c>
      <c r="F32" s="205">
        <f t="shared" si="0"/>
        <v>210</v>
      </c>
      <c r="G32" s="205">
        <f>G18+G27+G29+G31</f>
        <v>551</v>
      </c>
      <c r="H32" s="205">
        <f>H18+H27+H29+H31</f>
        <v>78</v>
      </c>
      <c r="I32" s="205">
        <f>I18+I27+I29+I31</f>
        <v>175</v>
      </c>
      <c r="J32" s="205">
        <f>J18+J27+J29+J31</f>
        <v>0</v>
      </c>
      <c r="K32" s="205">
        <f t="shared" si="1"/>
        <v>253</v>
      </c>
    </row>
  </sheetData>
  <mergeCells count="8">
    <mergeCell ref="A1:K1"/>
    <mergeCell ref="A32:B32"/>
    <mergeCell ref="A2:K2"/>
    <mergeCell ref="A3:K3"/>
    <mergeCell ref="A18:B18"/>
    <mergeCell ref="A27:B27"/>
    <mergeCell ref="A29:B29"/>
    <mergeCell ref="A31:B31"/>
  </mergeCells>
  <printOptions gridLines="1"/>
  <pageMargins left="0.94" right="0.25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"/>
  <sheetViews>
    <sheetView zoomScale="95" zoomScaleNormal="95" workbookViewId="0">
      <selection activeCell="M10" sqref="M10"/>
    </sheetView>
  </sheetViews>
  <sheetFormatPr defaultRowHeight="15"/>
  <cols>
    <col min="1" max="1" width="4.7109375" customWidth="1"/>
    <col min="2" max="2" width="27.42578125" customWidth="1"/>
    <col min="3" max="3" width="12.7109375" customWidth="1"/>
    <col min="4" max="4" width="11.5703125" customWidth="1"/>
    <col min="5" max="5" width="12.7109375" customWidth="1"/>
    <col min="6" max="6" width="11.42578125" customWidth="1"/>
    <col min="7" max="7" width="10.7109375" customWidth="1"/>
    <col min="8" max="8" width="12.5703125" customWidth="1"/>
  </cols>
  <sheetData>
    <row r="1" spans="1:13" ht="45" customHeight="1">
      <c r="A1" s="396">
        <v>13</v>
      </c>
      <c r="B1" s="397"/>
      <c r="C1" s="397"/>
      <c r="D1" s="397"/>
      <c r="E1" s="397"/>
      <c r="F1" s="397"/>
      <c r="G1" s="397"/>
      <c r="H1" s="398"/>
    </row>
    <row r="2" spans="1:13" ht="26.25">
      <c r="A2" s="399" t="s">
        <v>598</v>
      </c>
      <c r="B2" s="400"/>
      <c r="C2" s="400"/>
      <c r="D2" s="400"/>
      <c r="E2" s="400"/>
      <c r="F2" s="400"/>
      <c r="G2" s="400"/>
      <c r="H2" s="401"/>
    </row>
    <row r="3" spans="1:13" ht="26.25">
      <c r="A3" s="402" t="s">
        <v>315</v>
      </c>
      <c r="B3" s="403"/>
      <c r="C3" s="403"/>
      <c r="D3" s="403"/>
      <c r="E3" s="403"/>
      <c r="F3" s="403"/>
      <c r="G3" s="403"/>
      <c r="H3" s="404"/>
    </row>
    <row r="4" spans="1:13" ht="30">
      <c r="A4" s="208" t="s">
        <v>0</v>
      </c>
      <c r="B4" s="209" t="s">
        <v>316</v>
      </c>
      <c r="C4" s="208" t="s">
        <v>317</v>
      </c>
      <c r="D4" s="208" t="s">
        <v>318</v>
      </c>
      <c r="E4" s="209" t="s">
        <v>319</v>
      </c>
      <c r="F4" s="208" t="s">
        <v>320</v>
      </c>
      <c r="G4" s="208" t="s">
        <v>321</v>
      </c>
      <c r="H4" s="209" t="s">
        <v>322</v>
      </c>
    </row>
    <row r="5" spans="1:13">
      <c r="A5" s="210">
        <v>1</v>
      </c>
      <c r="B5" s="211" t="s">
        <v>323</v>
      </c>
      <c r="C5" s="212">
        <v>119</v>
      </c>
      <c r="D5" s="212">
        <v>24</v>
      </c>
      <c r="E5" s="212">
        <v>30</v>
      </c>
      <c r="F5" s="212">
        <v>37</v>
      </c>
      <c r="G5" s="212">
        <v>2</v>
      </c>
      <c r="H5" s="213">
        <f>C5+D5+E5+F5+G5</f>
        <v>212</v>
      </c>
    </row>
    <row r="6" spans="1:13">
      <c r="A6" s="210">
        <v>2</v>
      </c>
      <c r="B6" s="211" t="s">
        <v>324</v>
      </c>
      <c r="C6" s="214">
        <v>1500716.74</v>
      </c>
      <c r="D6" s="214">
        <v>208008.08</v>
      </c>
      <c r="E6" s="214">
        <v>85842.16</v>
      </c>
      <c r="F6" s="214">
        <v>39714.82</v>
      </c>
      <c r="G6" s="214">
        <v>0</v>
      </c>
      <c r="H6" s="215">
        <f>C6+D6+E6+F6+G6</f>
        <v>1834281.8</v>
      </c>
    </row>
    <row r="7" spans="1:13">
      <c r="A7" s="216">
        <v>3</v>
      </c>
      <c r="B7" s="217" t="s">
        <v>325</v>
      </c>
      <c r="C7" s="218">
        <v>407370</v>
      </c>
      <c r="D7" s="218">
        <v>38027.9</v>
      </c>
      <c r="E7" s="218">
        <v>17610.95</v>
      </c>
      <c r="F7" s="218">
        <v>33319.01</v>
      </c>
      <c r="G7" s="218">
        <f>6493.41+87096.84</f>
        <v>93590.25</v>
      </c>
      <c r="H7" s="219">
        <f>C7+D7+E7+F7+G7</f>
        <v>589918.1100000001</v>
      </c>
    </row>
    <row r="8" spans="1:13">
      <c r="A8" s="210">
        <v>4</v>
      </c>
      <c r="B8" s="211" t="s">
        <v>326</v>
      </c>
      <c r="C8" s="220">
        <f>C7/C6*100</f>
        <v>27.145029381094265</v>
      </c>
      <c r="D8" s="220">
        <f>D7/D6*100</f>
        <v>18.281934047946603</v>
      </c>
      <c r="E8" s="220">
        <f>E7/E6*100</f>
        <v>20.51550193983935</v>
      </c>
      <c r="F8" s="220">
        <f>F7/F6*100</f>
        <v>83.895659101564618</v>
      </c>
      <c r="G8" s="220">
        <v>0</v>
      </c>
      <c r="H8" s="220">
        <f>H7/H6*100</f>
        <v>32.160713255727671</v>
      </c>
    </row>
    <row r="9" spans="1:13">
      <c r="A9" s="210">
        <v>5</v>
      </c>
      <c r="B9" s="211" t="s">
        <v>327</v>
      </c>
      <c r="C9" s="220">
        <v>116941</v>
      </c>
      <c r="D9" s="220">
        <v>9965.2199999999993</v>
      </c>
      <c r="E9" s="220">
        <v>4282</v>
      </c>
      <c r="F9" s="220">
        <v>15061.6</v>
      </c>
      <c r="G9" s="220">
        <f>G7</f>
        <v>93590.25</v>
      </c>
      <c r="H9" s="215">
        <f>C9+D9+E9+F9+G9</f>
        <v>239840.07</v>
      </c>
      <c r="M9">
        <f>2398.39/5922.68*100</f>
        <v>40.49501239303828</v>
      </c>
    </row>
    <row r="10" spans="1:13">
      <c r="A10" s="210"/>
      <c r="B10" s="211" t="s">
        <v>328</v>
      </c>
      <c r="C10" s="220">
        <f t="shared" ref="C10:G10" si="0">C9/C7*100</f>
        <v>28.706335763556474</v>
      </c>
      <c r="D10" s="220">
        <f t="shared" si="0"/>
        <v>26.205023154052682</v>
      </c>
      <c r="E10" s="220">
        <f t="shared" si="0"/>
        <v>24.314418018335182</v>
      </c>
      <c r="F10" s="220">
        <f t="shared" si="0"/>
        <v>45.204224255162437</v>
      </c>
      <c r="G10" s="220">
        <f t="shared" si="0"/>
        <v>100</v>
      </c>
      <c r="H10" s="220">
        <f>H9/H7*100</f>
        <v>40.656502306735412</v>
      </c>
      <c r="M10">
        <f>239840.07/589918.11*100</f>
        <v>40.656502306735426</v>
      </c>
    </row>
    <row r="11" spans="1:13">
      <c r="A11" s="210">
        <v>6</v>
      </c>
      <c r="B11" s="211" t="s">
        <v>329</v>
      </c>
      <c r="C11" s="220">
        <v>10799.96</v>
      </c>
      <c r="D11" s="220">
        <v>820.92</v>
      </c>
      <c r="E11" s="220">
        <v>3041.04</v>
      </c>
      <c r="F11" s="220">
        <v>9240.76</v>
      </c>
      <c r="G11" s="220">
        <v>87096.84</v>
      </c>
      <c r="H11" s="215">
        <f>C11+D11+E11+F11+G11</f>
        <v>110999.51999999999</v>
      </c>
    </row>
    <row r="12" spans="1:13">
      <c r="A12" s="210"/>
      <c r="B12" s="211" t="s">
        <v>330</v>
      </c>
      <c r="C12" s="220">
        <f t="shared" ref="C12:H12" si="1">C11/C7*100</f>
        <v>2.651142695829344</v>
      </c>
      <c r="D12" s="220">
        <f t="shared" si="1"/>
        <v>2.1587308265773286</v>
      </c>
      <c r="E12" s="220">
        <f t="shared" si="1"/>
        <v>17.267892987033633</v>
      </c>
      <c r="F12" s="220">
        <f t="shared" si="1"/>
        <v>27.734197384616166</v>
      </c>
      <c r="G12" s="220">
        <f t="shared" si="1"/>
        <v>93.061873432328682</v>
      </c>
      <c r="H12" s="220">
        <f t="shared" si="1"/>
        <v>18.816089575551423</v>
      </c>
    </row>
    <row r="13" spans="1:13">
      <c r="A13" s="210">
        <v>7</v>
      </c>
      <c r="B13" s="211" t="s">
        <v>331</v>
      </c>
      <c r="C13" s="220">
        <v>76501.95</v>
      </c>
      <c r="D13" s="220">
        <v>8575.77</v>
      </c>
      <c r="E13" s="220">
        <v>1140.78</v>
      </c>
      <c r="F13" s="220">
        <v>218.17</v>
      </c>
      <c r="G13" s="220">
        <v>6493.41</v>
      </c>
      <c r="H13" s="215">
        <f>C13+D13+E13+F13+G13</f>
        <v>92930.08</v>
      </c>
    </row>
    <row r="14" spans="1:13">
      <c r="A14" s="210"/>
      <c r="B14" s="211" t="s">
        <v>330</v>
      </c>
      <c r="C14" s="220">
        <f t="shared" ref="C14:H14" si="2">C13/C7*100</f>
        <v>18.77947566094705</v>
      </c>
      <c r="D14" s="220">
        <f t="shared" si="2"/>
        <v>22.551258418161403</v>
      </c>
      <c r="E14" s="220">
        <f t="shared" si="2"/>
        <v>6.4776744014377412</v>
      </c>
      <c r="F14" s="220">
        <f t="shared" si="2"/>
        <v>0.65479136384904579</v>
      </c>
      <c r="G14" s="220">
        <f t="shared" si="2"/>
        <v>6.9381265676713113</v>
      </c>
      <c r="H14" s="220">
        <f t="shared" si="2"/>
        <v>15.753047486540121</v>
      </c>
    </row>
    <row r="15" spans="1:13">
      <c r="A15" s="221">
        <v>8</v>
      </c>
      <c r="B15" s="222" t="s">
        <v>332</v>
      </c>
      <c r="C15" s="223">
        <v>29639.09</v>
      </c>
      <c r="D15" s="223">
        <v>568.53</v>
      </c>
      <c r="E15" s="223">
        <v>100.18</v>
      </c>
      <c r="F15" s="223">
        <v>5602.67</v>
      </c>
      <c r="G15" s="223">
        <v>0</v>
      </c>
      <c r="H15" s="224">
        <f>C15+D15+E15+F15+G15</f>
        <v>35910.47</v>
      </c>
    </row>
    <row r="16" spans="1:13">
      <c r="A16" s="210"/>
      <c r="B16" s="211" t="s">
        <v>330</v>
      </c>
      <c r="C16" s="214">
        <f t="shared" ref="C16:H16" si="3">C15/C7*100</f>
        <v>7.2757174067800774</v>
      </c>
      <c r="D16" s="214">
        <f t="shared" si="3"/>
        <v>1.4950339093139511</v>
      </c>
      <c r="E16" s="214">
        <f t="shared" si="3"/>
        <v>0.5688506298638063</v>
      </c>
      <c r="F16" s="214">
        <f t="shared" si="3"/>
        <v>16.815235506697228</v>
      </c>
      <c r="G16" s="214">
        <f t="shared" si="3"/>
        <v>0</v>
      </c>
      <c r="H16" s="214">
        <f t="shared" si="3"/>
        <v>6.0873652446438697</v>
      </c>
    </row>
    <row r="17" spans="1:8">
      <c r="A17" s="337"/>
      <c r="B17" s="338"/>
      <c r="C17" s="338"/>
      <c r="D17" s="338"/>
      <c r="E17" s="338"/>
      <c r="F17" s="338"/>
      <c r="G17" s="338"/>
      <c r="H17" s="339"/>
    </row>
    <row r="18" spans="1:8" ht="123.75" customHeight="1">
      <c r="A18" s="405" t="s">
        <v>333</v>
      </c>
      <c r="B18" s="406"/>
      <c r="C18" s="406"/>
      <c r="D18" s="406"/>
      <c r="E18" s="406"/>
      <c r="F18" s="406"/>
      <c r="G18" s="406"/>
      <c r="H18" s="407"/>
    </row>
    <row r="19" spans="1:8" ht="21">
      <c r="A19" s="408" t="s">
        <v>941</v>
      </c>
      <c r="B19" s="409"/>
      <c r="C19" s="409"/>
      <c r="D19" s="409"/>
      <c r="E19" s="409"/>
      <c r="F19" s="409"/>
      <c r="G19" s="409"/>
      <c r="H19" s="410"/>
    </row>
    <row r="20" spans="1:8" ht="21">
      <c r="A20" s="393" t="s">
        <v>315</v>
      </c>
      <c r="B20" s="394"/>
      <c r="C20" s="394"/>
      <c r="D20" s="394"/>
      <c r="E20" s="394"/>
      <c r="F20" s="394"/>
      <c r="G20" s="394"/>
      <c r="H20" s="395"/>
    </row>
    <row r="21" spans="1:8" ht="30">
      <c r="A21" s="208" t="s">
        <v>0</v>
      </c>
      <c r="B21" s="209" t="s">
        <v>316</v>
      </c>
      <c r="C21" s="208" t="s">
        <v>317</v>
      </c>
      <c r="D21" s="208" t="s">
        <v>318</v>
      </c>
      <c r="E21" s="209" t="s">
        <v>319</v>
      </c>
      <c r="F21" s="208" t="s">
        <v>320</v>
      </c>
      <c r="G21" s="208" t="s">
        <v>321</v>
      </c>
      <c r="H21" s="209" t="s">
        <v>322</v>
      </c>
    </row>
    <row r="22" spans="1:8">
      <c r="A22" s="210">
        <v>1</v>
      </c>
      <c r="B22" s="211" t="s">
        <v>323</v>
      </c>
      <c r="C22" s="212">
        <v>118</v>
      </c>
      <c r="D22" s="212">
        <v>24</v>
      </c>
      <c r="E22" s="212">
        <v>30</v>
      </c>
      <c r="F22" s="212">
        <v>37</v>
      </c>
      <c r="G22" s="212">
        <v>2</v>
      </c>
      <c r="H22" s="213">
        <f>C22+D22+E22+F22+G22</f>
        <v>211</v>
      </c>
    </row>
    <row r="23" spans="1:8">
      <c r="A23" s="210">
        <v>2</v>
      </c>
      <c r="B23" s="211" t="s">
        <v>324</v>
      </c>
      <c r="C23" s="214">
        <v>1508390.71</v>
      </c>
      <c r="D23" s="214">
        <v>186683.08</v>
      </c>
      <c r="E23" s="214">
        <v>83166.64</v>
      </c>
      <c r="F23" s="214">
        <v>38092.699999999997</v>
      </c>
      <c r="G23" s="214">
        <v>0</v>
      </c>
      <c r="H23" s="215">
        <f>C23+D23+E23+F23+G23</f>
        <v>1816333.13</v>
      </c>
    </row>
    <row r="24" spans="1:8">
      <c r="A24" s="216">
        <v>3</v>
      </c>
      <c r="B24" s="217" t="s">
        <v>325</v>
      </c>
      <c r="C24" s="218">
        <v>391025.85</v>
      </c>
      <c r="D24" s="218">
        <v>36451.94</v>
      </c>
      <c r="E24" s="218">
        <v>16434.62</v>
      </c>
      <c r="F24" s="218">
        <v>32990.14</v>
      </c>
      <c r="G24" s="218">
        <v>91877.39</v>
      </c>
      <c r="H24" s="219">
        <f>C24+D24+E24+F24+G24</f>
        <v>568779.93999999994</v>
      </c>
    </row>
    <row r="25" spans="1:8">
      <c r="A25" s="210">
        <v>4</v>
      </c>
      <c r="B25" s="211" t="s">
        <v>326</v>
      </c>
      <c r="C25" s="220">
        <f>C24/C23*100</f>
        <v>25.923379626224296</v>
      </c>
      <c r="D25" s="220">
        <f>D24/D23*100</f>
        <v>19.526108097209455</v>
      </c>
      <c r="E25" s="220">
        <f>E24/E23*100</f>
        <v>19.761072468480148</v>
      </c>
      <c r="F25" s="220">
        <f>F24/F23*100</f>
        <v>86.604887550633066</v>
      </c>
      <c r="G25" s="220">
        <v>0</v>
      </c>
      <c r="H25" s="220">
        <f>H24/H23*100</f>
        <v>31.314736851163421</v>
      </c>
    </row>
    <row r="26" spans="1:8">
      <c r="A26" s="210">
        <v>5</v>
      </c>
      <c r="B26" s="211" t="s">
        <v>327</v>
      </c>
      <c r="C26" s="220">
        <v>108015.01</v>
      </c>
      <c r="D26" s="220">
        <v>9639.27</v>
      </c>
      <c r="E26" s="220">
        <v>10965.1</v>
      </c>
      <c r="F26" s="220">
        <v>14939.66</v>
      </c>
      <c r="G26" s="220">
        <f>G24</f>
        <v>91877.39</v>
      </c>
      <c r="H26" s="215">
        <f>C26+D26+E26+F26+G26</f>
        <v>235436.43</v>
      </c>
    </row>
    <row r="27" spans="1:8">
      <c r="A27" s="210"/>
      <c r="B27" s="211" t="s">
        <v>328</v>
      </c>
      <c r="C27" s="220">
        <f t="shared" ref="C27:H27" si="4">C26/C24*100</f>
        <v>27.623495991377549</v>
      </c>
      <c r="D27" s="220">
        <f t="shared" si="4"/>
        <v>26.443777752295212</v>
      </c>
      <c r="E27" s="220">
        <f t="shared" si="4"/>
        <v>66.719522568821191</v>
      </c>
      <c r="F27" s="220">
        <f t="shared" si="4"/>
        <v>45.285227646805986</v>
      </c>
      <c r="G27" s="220">
        <f t="shared" si="4"/>
        <v>100</v>
      </c>
      <c r="H27" s="220">
        <f t="shared" si="4"/>
        <v>41.393237250948054</v>
      </c>
    </row>
    <row r="28" spans="1:8">
      <c r="A28" s="210">
        <v>6</v>
      </c>
      <c r="B28" s="211" t="s">
        <v>329</v>
      </c>
      <c r="C28" s="220">
        <v>10634.11</v>
      </c>
      <c r="D28" s="220">
        <v>605.6</v>
      </c>
      <c r="E28" s="220">
        <v>2597.42</v>
      </c>
      <c r="F28" s="220">
        <v>9223.16</v>
      </c>
      <c r="G28" s="220">
        <v>85509.52</v>
      </c>
      <c r="H28" s="215">
        <f>C28+D28+E28+F28+G28</f>
        <v>108569.81</v>
      </c>
    </row>
    <row r="29" spans="1:8">
      <c r="A29" s="210"/>
      <c r="B29" s="211" t="s">
        <v>330</v>
      </c>
      <c r="C29" s="220">
        <f t="shared" ref="C29:H29" si="5">C28/C24*100</f>
        <v>2.7195414318516282</v>
      </c>
      <c r="D29" s="220">
        <f t="shared" si="5"/>
        <v>1.6613656227898983</v>
      </c>
      <c r="E29" s="220">
        <f t="shared" si="5"/>
        <v>15.804563780604603</v>
      </c>
      <c r="F29" s="220">
        <f t="shared" si="5"/>
        <v>27.957323006207307</v>
      </c>
      <c r="G29" s="220">
        <f t="shared" si="5"/>
        <v>93.069165330012112</v>
      </c>
      <c r="H29" s="220">
        <f t="shared" si="5"/>
        <v>19.088192526621107</v>
      </c>
    </row>
    <row r="30" spans="1:8">
      <c r="A30" s="210">
        <v>7</v>
      </c>
      <c r="B30" s="211" t="s">
        <v>331</v>
      </c>
      <c r="C30" s="220">
        <v>63805.86</v>
      </c>
      <c r="D30" s="220">
        <v>8546.26</v>
      </c>
      <c r="E30" s="220">
        <v>8164.63</v>
      </c>
      <c r="F30" s="220">
        <v>210.98</v>
      </c>
      <c r="G30" s="220">
        <v>6367.87</v>
      </c>
      <c r="H30" s="215">
        <f>C30+D30+E30+F30+G30</f>
        <v>87095.599999999991</v>
      </c>
    </row>
    <row r="31" spans="1:8">
      <c r="A31" s="221"/>
      <c r="B31" s="222" t="s">
        <v>330</v>
      </c>
      <c r="C31" s="220">
        <f t="shared" ref="C31:H31" si="6">C30/C24*100</f>
        <v>16.317555476191664</v>
      </c>
      <c r="D31" s="220">
        <f t="shared" si="6"/>
        <v>23.44528165030448</v>
      </c>
      <c r="E31" s="220">
        <f t="shared" si="6"/>
        <v>49.679457145951659</v>
      </c>
      <c r="F31" s="220">
        <f t="shared" si="6"/>
        <v>0.63952441547686667</v>
      </c>
      <c r="G31" s="220">
        <f t="shared" si="6"/>
        <v>6.9308346699879051</v>
      </c>
      <c r="H31" s="220">
        <f t="shared" si="6"/>
        <v>15.312706000144802</v>
      </c>
    </row>
    <row r="32" spans="1:8">
      <c r="A32" s="210">
        <v>8</v>
      </c>
      <c r="B32" s="211" t="s">
        <v>332</v>
      </c>
      <c r="C32" s="223">
        <v>33575.040000000001</v>
      </c>
      <c r="D32" s="223">
        <v>487.41</v>
      </c>
      <c r="E32" s="223">
        <v>203.05</v>
      </c>
      <c r="F32" s="223">
        <v>5505.52</v>
      </c>
      <c r="G32" s="223">
        <v>0</v>
      </c>
      <c r="H32" s="224">
        <f>C32+D32+E32+F32+G32</f>
        <v>39771.020000000004</v>
      </c>
    </row>
    <row r="33" spans="1:8">
      <c r="A33" s="210"/>
      <c r="B33" s="211" t="s">
        <v>330</v>
      </c>
      <c r="C33" s="214">
        <f t="shared" ref="C33:H33" si="7">C32/C24*100</f>
        <v>8.5863990833342605</v>
      </c>
      <c r="D33" s="214">
        <f t="shared" si="7"/>
        <v>1.3371304792008325</v>
      </c>
      <c r="E33" s="214">
        <f t="shared" si="7"/>
        <v>1.2355016422649263</v>
      </c>
      <c r="F33" s="214">
        <f t="shared" si="7"/>
        <v>16.688380225121811</v>
      </c>
      <c r="G33" s="214">
        <f t="shared" si="7"/>
        <v>0</v>
      </c>
      <c r="H33" s="214">
        <f t="shared" si="7"/>
        <v>6.9923387241821509</v>
      </c>
    </row>
  </sheetData>
  <mergeCells count="6">
    <mergeCell ref="A20:H20"/>
    <mergeCell ref="A1:H1"/>
    <mergeCell ref="A2:H2"/>
    <mergeCell ref="A3:H3"/>
    <mergeCell ref="A18:H18"/>
    <mergeCell ref="A19:H19"/>
  </mergeCells>
  <printOptions gridLines="1"/>
  <pageMargins left="0.61" right="0.25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N13" sqref="N13"/>
    </sheetView>
  </sheetViews>
  <sheetFormatPr defaultRowHeight="15"/>
  <cols>
    <col min="1" max="1" width="9.85546875" customWidth="1"/>
    <col min="2" max="2" width="7.5703125" style="47" customWidth="1"/>
    <col min="3" max="3" width="12.42578125" style="54" customWidth="1"/>
    <col min="4" max="4" width="11.5703125" style="54" customWidth="1"/>
    <col min="5" max="5" width="9.28515625" style="54" bestFit="1" customWidth="1"/>
    <col min="6" max="6" width="9.5703125" style="54" bestFit="1" customWidth="1"/>
    <col min="7" max="8" width="8.28515625" style="54" customWidth="1"/>
    <col min="9" max="9" width="11" style="54" customWidth="1"/>
    <col min="10" max="10" width="9.5703125" style="54" bestFit="1" customWidth="1"/>
    <col min="11" max="11" width="8.7109375" style="54" customWidth="1"/>
  </cols>
  <sheetData>
    <row r="1" spans="1:11" ht="19.5" customHeight="1">
      <c r="A1" s="417">
        <v>14</v>
      </c>
      <c r="B1" s="418"/>
      <c r="C1" s="418"/>
      <c r="D1" s="418"/>
      <c r="E1" s="418"/>
      <c r="F1" s="418"/>
      <c r="G1" s="418"/>
      <c r="H1" s="418"/>
      <c r="I1" s="418"/>
      <c r="J1" s="418"/>
      <c r="K1" s="419"/>
    </row>
    <row r="2" spans="1:11" ht="39" customHeight="1">
      <c r="A2" s="411" t="s">
        <v>116</v>
      </c>
      <c r="B2" s="412"/>
      <c r="C2" s="412"/>
      <c r="D2" s="412"/>
      <c r="E2" s="412"/>
      <c r="F2" s="412"/>
      <c r="G2" s="412"/>
      <c r="H2" s="412"/>
      <c r="I2" s="412"/>
      <c r="J2" s="412"/>
      <c r="K2" s="413"/>
    </row>
    <row r="3" spans="1:11" ht="20.25" customHeight="1">
      <c r="A3" s="414" t="s">
        <v>117</v>
      </c>
      <c r="B3" s="415"/>
      <c r="C3" s="415"/>
      <c r="D3" s="415"/>
      <c r="E3" s="415"/>
      <c r="F3" s="415"/>
      <c r="G3" s="415"/>
      <c r="H3" s="415"/>
      <c r="I3" s="415"/>
      <c r="J3" s="415"/>
      <c r="K3" s="416"/>
    </row>
    <row r="4" spans="1:11" ht="45">
      <c r="A4" s="318" t="s">
        <v>0</v>
      </c>
      <c r="B4" s="318" t="s">
        <v>1</v>
      </c>
      <c r="C4" s="80" t="s">
        <v>118</v>
      </c>
      <c r="D4" s="80" t="s">
        <v>119</v>
      </c>
      <c r="E4" s="80" t="s">
        <v>120</v>
      </c>
      <c r="F4" s="80" t="s">
        <v>121</v>
      </c>
      <c r="G4" s="80" t="s">
        <v>122</v>
      </c>
      <c r="H4" s="80" t="s">
        <v>123</v>
      </c>
      <c r="I4" s="80" t="s">
        <v>124</v>
      </c>
      <c r="J4" s="80" t="s">
        <v>125</v>
      </c>
      <c r="K4" s="80" t="s">
        <v>126</v>
      </c>
    </row>
    <row r="5" spans="1:11">
      <c r="A5" s="169">
        <v>1</v>
      </c>
      <c r="B5" s="170" t="s">
        <v>10</v>
      </c>
      <c r="C5" s="171">
        <v>151200</v>
      </c>
      <c r="D5" s="171">
        <v>30578</v>
      </c>
      <c r="E5" s="171">
        <v>0</v>
      </c>
      <c r="F5" s="171">
        <f>D5+E5</f>
        <v>30578</v>
      </c>
      <c r="G5" s="171">
        <f>D5/C5*100</f>
        <v>20.223544973544975</v>
      </c>
      <c r="H5" s="171">
        <f>F5/C5*100</f>
        <v>20.223544973544975</v>
      </c>
      <c r="I5" s="171">
        <v>0</v>
      </c>
      <c r="J5" s="171">
        <f>F5+I5</f>
        <v>30578</v>
      </c>
      <c r="K5" s="171">
        <f>J5/C5*100</f>
        <v>20.223544973544975</v>
      </c>
    </row>
    <row r="6" spans="1:11">
      <c r="A6" s="169">
        <v>2</v>
      </c>
      <c r="B6" s="170" t="s">
        <v>11</v>
      </c>
      <c r="C6" s="171">
        <v>21634</v>
      </c>
      <c r="D6" s="171">
        <v>4855</v>
      </c>
      <c r="E6" s="171">
        <v>0</v>
      </c>
      <c r="F6" s="171">
        <f t="shared" ref="F6:F33" si="0">D6+E6</f>
        <v>4855</v>
      </c>
      <c r="G6" s="171">
        <f t="shared" ref="G6:G33" si="1">D6/C6*100</f>
        <v>22.441527225663307</v>
      </c>
      <c r="H6" s="171">
        <f t="shared" ref="H6:H33" si="2">F6/C6*100</f>
        <v>22.441527225663307</v>
      </c>
      <c r="I6" s="171">
        <v>0</v>
      </c>
      <c r="J6" s="171">
        <f t="shared" ref="J6:J33" si="3">F6+I6</f>
        <v>4855</v>
      </c>
      <c r="K6" s="171">
        <f t="shared" ref="K6:K33" si="4">J6/C6*100</f>
        <v>22.441527225663307</v>
      </c>
    </row>
    <row r="7" spans="1:11">
      <c r="A7" s="169">
        <v>3</v>
      </c>
      <c r="B7" s="170" t="s">
        <v>12</v>
      </c>
      <c r="C7" s="171">
        <v>10856.6</v>
      </c>
      <c r="D7" s="171">
        <v>2681.09</v>
      </c>
      <c r="E7" s="171">
        <v>0</v>
      </c>
      <c r="F7" s="171">
        <f t="shared" si="0"/>
        <v>2681.09</v>
      </c>
      <c r="G7" s="171">
        <f t="shared" si="1"/>
        <v>24.695484774238714</v>
      </c>
      <c r="H7" s="171">
        <f t="shared" si="2"/>
        <v>24.695484774238714</v>
      </c>
      <c r="I7" s="171">
        <v>0</v>
      </c>
      <c r="J7" s="171">
        <f t="shared" si="3"/>
        <v>2681.09</v>
      </c>
      <c r="K7" s="171">
        <f t="shared" si="4"/>
        <v>24.695484774238714</v>
      </c>
    </row>
    <row r="8" spans="1:11">
      <c r="A8" s="169">
        <v>4</v>
      </c>
      <c r="B8" s="170" t="s">
        <v>13</v>
      </c>
      <c r="C8" s="171">
        <v>43905.7</v>
      </c>
      <c r="D8" s="171">
        <v>17664.439999999999</v>
      </c>
      <c r="E8" s="171">
        <v>0</v>
      </c>
      <c r="F8" s="171">
        <f t="shared" si="0"/>
        <v>17664.439999999999</v>
      </c>
      <c r="G8" s="171">
        <f t="shared" si="1"/>
        <v>40.232680494787694</v>
      </c>
      <c r="H8" s="171">
        <f t="shared" si="2"/>
        <v>40.232680494787694</v>
      </c>
      <c r="I8" s="171">
        <v>0</v>
      </c>
      <c r="J8" s="171">
        <f t="shared" si="3"/>
        <v>17664.439999999999</v>
      </c>
      <c r="K8" s="171">
        <f t="shared" si="4"/>
        <v>40.232680494787694</v>
      </c>
    </row>
    <row r="9" spans="1:11">
      <c r="A9" s="169">
        <v>5</v>
      </c>
      <c r="B9" s="170" t="s">
        <v>14</v>
      </c>
      <c r="C9" s="171">
        <v>30149.72</v>
      </c>
      <c r="D9" s="171">
        <v>6116.32</v>
      </c>
      <c r="E9" s="171">
        <v>0</v>
      </c>
      <c r="F9" s="171">
        <f t="shared" si="0"/>
        <v>6116.32</v>
      </c>
      <c r="G9" s="171">
        <f t="shared" si="1"/>
        <v>20.286490222794772</v>
      </c>
      <c r="H9" s="171">
        <f t="shared" si="2"/>
        <v>20.286490222794772</v>
      </c>
      <c r="I9" s="171">
        <v>0</v>
      </c>
      <c r="J9" s="171">
        <f t="shared" si="3"/>
        <v>6116.32</v>
      </c>
      <c r="K9" s="171">
        <f t="shared" si="4"/>
        <v>20.286490222794772</v>
      </c>
    </row>
    <row r="10" spans="1:11">
      <c r="A10" s="169">
        <v>6</v>
      </c>
      <c r="B10" s="170" t="s">
        <v>15</v>
      </c>
      <c r="C10" s="171">
        <v>27962.51</v>
      </c>
      <c r="D10" s="171">
        <v>13226.74</v>
      </c>
      <c r="E10" s="171">
        <v>0</v>
      </c>
      <c r="F10" s="171">
        <f t="shared" si="0"/>
        <v>13226.74</v>
      </c>
      <c r="G10" s="171">
        <f t="shared" si="1"/>
        <v>47.301690728049813</v>
      </c>
      <c r="H10" s="171">
        <f t="shared" si="2"/>
        <v>47.301690728049813</v>
      </c>
      <c r="I10" s="171">
        <v>0</v>
      </c>
      <c r="J10" s="171">
        <f t="shared" si="3"/>
        <v>13226.74</v>
      </c>
      <c r="K10" s="171">
        <f t="shared" si="4"/>
        <v>47.301690728049813</v>
      </c>
    </row>
    <row r="11" spans="1:11">
      <c r="A11" s="169">
        <v>7</v>
      </c>
      <c r="B11" s="170" t="s">
        <v>16</v>
      </c>
      <c r="C11" s="171">
        <v>1244.17</v>
      </c>
      <c r="D11" s="171">
        <v>677.79</v>
      </c>
      <c r="E11" s="171">
        <v>0</v>
      </c>
      <c r="F11" s="171">
        <f t="shared" si="0"/>
        <v>677.79</v>
      </c>
      <c r="G11" s="171">
        <f t="shared" si="1"/>
        <v>54.47728204345065</v>
      </c>
      <c r="H11" s="171">
        <f t="shared" si="2"/>
        <v>54.47728204345065</v>
      </c>
      <c r="I11" s="171">
        <v>0</v>
      </c>
      <c r="J11" s="171">
        <f t="shared" si="3"/>
        <v>677.79</v>
      </c>
      <c r="K11" s="171">
        <f t="shared" si="4"/>
        <v>54.47728204345065</v>
      </c>
    </row>
    <row r="12" spans="1:11">
      <c r="A12" s="169">
        <v>8</v>
      </c>
      <c r="B12" s="170" t="s">
        <v>17</v>
      </c>
      <c r="C12" s="171">
        <v>42418</v>
      </c>
      <c r="D12" s="171">
        <v>18402</v>
      </c>
      <c r="E12" s="171">
        <v>0</v>
      </c>
      <c r="F12" s="171">
        <f t="shared" si="0"/>
        <v>18402</v>
      </c>
      <c r="G12" s="171">
        <f t="shared" si="1"/>
        <v>43.382526286010652</v>
      </c>
      <c r="H12" s="171">
        <f t="shared" si="2"/>
        <v>43.382526286010652</v>
      </c>
      <c r="I12" s="171">
        <v>0</v>
      </c>
      <c r="J12" s="171">
        <f t="shared" si="3"/>
        <v>18402</v>
      </c>
      <c r="K12" s="171">
        <f t="shared" si="4"/>
        <v>43.382526286010652</v>
      </c>
    </row>
    <row r="13" spans="1:11">
      <c r="A13" s="169">
        <v>9</v>
      </c>
      <c r="B13" s="170" t="s">
        <v>18</v>
      </c>
      <c r="C13" s="171">
        <v>13405.62</v>
      </c>
      <c r="D13" s="171">
        <v>848.19</v>
      </c>
      <c r="E13" s="171">
        <v>0</v>
      </c>
      <c r="F13" s="171">
        <f t="shared" si="0"/>
        <v>848.19</v>
      </c>
      <c r="G13" s="171">
        <f t="shared" si="1"/>
        <v>6.3271225053373144</v>
      </c>
      <c r="H13" s="171">
        <f t="shared" si="2"/>
        <v>6.3271225053373144</v>
      </c>
      <c r="I13" s="171">
        <v>0</v>
      </c>
      <c r="J13" s="171">
        <f t="shared" si="3"/>
        <v>848.19</v>
      </c>
      <c r="K13" s="171">
        <f t="shared" si="4"/>
        <v>6.3271225053373144</v>
      </c>
    </row>
    <row r="14" spans="1:11">
      <c r="A14" s="169">
        <v>10</v>
      </c>
      <c r="B14" s="170" t="s">
        <v>19</v>
      </c>
      <c r="C14" s="171">
        <v>1137181</v>
      </c>
      <c r="D14" s="171">
        <v>304118.42</v>
      </c>
      <c r="E14" s="171">
        <v>2350</v>
      </c>
      <c r="F14" s="171">
        <f t="shared" si="0"/>
        <v>306468.42</v>
      </c>
      <c r="G14" s="171">
        <f t="shared" si="1"/>
        <v>26.743185121805585</v>
      </c>
      <c r="H14" s="171">
        <f t="shared" si="2"/>
        <v>26.949836481615502</v>
      </c>
      <c r="I14" s="171">
        <v>90133</v>
      </c>
      <c r="J14" s="171">
        <f t="shared" si="3"/>
        <v>396601.42</v>
      </c>
      <c r="K14" s="171">
        <f t="shared" si="4"/>
        <v>34.875839466188758</v>
      </c>
    </row>
    <row r="15" spans="1:11">
      <c r="A15" s="169">
        <v>11</v>
      </c>
      <c r="B15" s="170" t="s">
        <v>20</v>
      </c>
      <c r="C15" s="171">
        <v>14163.45</v>
      </c>
      <c r="D15" s="171">
        <v>7344.05</v>
      </c>
      <c r="E15" s="171">
        <v>0</v>
      </c>
      <c r="F15" s="171">
        <f t="shared" si="0"/>
        <v>7344.05</v>
      </c>
      <c r="G15" s="171">
        <f t="shared" si="1"/>
        <v>51.852126423999799</v>
      </c>
      <c r="H15" s="171">
        <f t="shared" si="2"/>
        <v>51.852126423999799</v>
      </c>
      <c r="I15" s="171">
        <v>0</v>
      </c>
      <c r="J15" s="171">
        <f t="shared" si="3"/>
        <v>7344.05</v>
      </c>
      <c r="K15" s="171">
        <f t="shared" si="4"/>
        <v>51.852126423999799</v>
      </c>
    </row>
    <row r="16" spans="1:11">
      <c r="A16" s="169">
        <v>12</v>
      </c>
      <c r="B16" s="170" t="s">
        <v>21</v>
      </c>
      <c r="C16" s="171">
        <v>6595.97</v>
      </c>
      <c r="D16" s="171">
        <v>857.96</v>
      </c>
      <c r="E16" s="171">
        <v>0</v>
      </c>
      <c r="F16" s="171">
        <f t="shared" si="0"/>
        <v>857.96</v>
      </c>
      <c r="G16" s="171">
        <f t="shared" si="1"/>
        <v>13.007336297769697</v>
      </c>
      <c r="H16" s="171">
        <f t="shared" si="2"/>
        <v>13.007336297769697</v>
      </c>
      <c r="I16" s="171">
        <v>0</v>
      </c>
      <c r="J16" s="171">
        <f t="shared" si="3"/>
        <v>857.96</v>
      </c>
      <c r="K16" s="171">
        <f t="shared" si="4"/>
        <v>13.007336297769697</v>
      </c>
    </row>
    <row r="17" spans="1:15">
      <c r="A17" s="6" t="s">
        <v>22</v>
      </c>
      <c r="B17" s="46" t="s">
        <v>23</v>
      </c>
      <c r="C17" s="53">
        <f>SUM(C5:C16)</f>
        <v>1500716.7399999998</v>
      </c>
      <c r="D17" s="53">
        <f t="shared" ref="D17:E17" si="5">SUM(D5:D16)</f>
        <v>407370</v>
      </c>
      <c r="E17" s="53">
        <f t="shared" si="5"/>
        <v>2350</v>
      </c>
      <c r="F17" s="53">
        <f t="shared" si="0"/>
        <v>409720</v>
      </c>
      <c r="G17" s="53">
        <f t="shared" si="1"/>
        <v>27.145029381094265</v>
      </c>
      <c r="H17" s="53">
        <f t="shared" si="2"/>
        <v>27.301621224002609</v>
      </c>
      <c r="I17" s="53">
        <f>SUM(I5:I16)</f>
        <v>90133</v>
      </c>
      <c r="J17" s="53">
        <f t="shared" si="3"/>
        <v>499853</v>
      </c>
      <c r="K17" s="53">
        <f t="shared" si="4"/>
        <v>33.307618065218634</v>
      </c>
      <c r="O17" s="148" t="s">
        <v>940</v>
      </c>
    </row>
    <row r="18" spans="1:15">
      <c r="A18" s="169">
        <v>1</v>
      </c>
      <c r="B18" s="170" t="s">
        <v>24</v>
      </c>
      <c r="C18" s="171">
        <v>42176.37</v>
      </c>
      <c r="D18" s="171">
        <v>6471.18</v>
      </c>
      <c r="E18" s="171">
        <v>0</v>
      </c>
      <c r="F18" s="171">
        <f t="shared" si="0"/>
        <v>6471.18</v>
      </c>
      <c r="G18" s="171">
        <f t="shared" si="1"/>
        <v>15.34314119493925</v>
      </c>
      <c r="H18" s="171">
        <f t="shared" si="2"/>
        <v>15.34314119493925</v>
      </c>
      <c r="I18" s="171">
        <v>0</v>
      </c>
      <c r="J18" s="171">
        <f t="shared" si="3"/>
        <v>6471.18</v>
      </c>
      <c r="K18" s="171">
        <f t="shared" si="4"/>
        <v>15.34314119493925</v>
      </c>
    </row>
    <row r="19" spans="1:15">
      <c r="A19" s="169">
        <v>2</v>
      </c>
      <c r="B19" s="170" t="s">
        <v>63</v>
      </c>
      <c r="C19" s="171">
        <v>2870.53</v>
      </c>
      <c r="D19" s="171">
        <v>186.67</v>
      </c>
      <c r="E19" s="171">
        <v>0</v>
      </c>
      <c r="F19" s="171">
        <f t="shared" si="0"/>
        <v>186.67</v>
      </c>
      <c r="G19" s="171">
        <f t="shared" si="1"/>
        <v>6.5029802858705521</v>
      </c>
      <c r="H19" s="171">
        <f t="shared" si="2"/>
        <v>6.5029802858705521</v>
      </c>
      <c r="I19" s="171">
        <v>0</v>
      </c>
      <c r="J19" s="171">
        <f t="shared" si="3"/>
        <v>186.67</v>
      </c>
      <c r="K19" s="171">
        <f t="shared" si="4"/>
        <v>6.5029802858705521</v>
      </c>
    </row>
    <row r="20" spans="1:15">
      <c r="A20" s="169">
        <v>3</v>
      </c>
      <c r="B20" s="170" t="s">
        <v>25</v>
      </c>
      <c r="C20" s="171">
        <v>68168.160000000003</v>
      </c>
      <c r="D20" s="171">
        <v>13332.19</v>
      </c>
      <c r="E20" s="171">
        <v>0</v>
      </c>
      <c r="F20" s="171">
        <f t="shared" si="0"/>
        <v>13332.19</v>
      </c>
      <c r="G20" s="171">
        <f t="shared" si="1"/>
        <v>19.557796484458436</v>
      </c>
      <c r="H20" s="171">
        <f t="shared" si="2"/>
        <v>19.557796484458436</v>
      </c>
      <c r="I20" s="171">
        <v>0</v>
      </c>
      <c r="J20" s="171">
        <f t="shared" si="3"/>
        <v>13332.19</v>
      </c>
      <c r="K20" s="171">
        <f t="shared" si="4"/>
        <v>19.557796484458436</v>
      </c>
    </row>
    <row r="21" spans="1:15">
      <c r="A21" s="169">
        <v>4</v>
      </c>
      <c r="B21" s="170" t="s">
        <v>26</v>
      </c>
      <c r="C21" s="171">
        <v>58339.68</v>
      </c>
      <c r="D21" s="171">
        <v>6471.11</v>
      </c>
      <c r="E21" s="171">
        <v>0</v>
      </c>
      <c r="F21" s="171">
        <f t="shared" si="0"/>
        <v>6471.11</v>
      </c>
      <c r="G21" s="171">
        <f t="shared" si="1"/>
        <v>11.092124605414359</v>
      </c>
      <c r="H21" s="171">
        <f t="shared" si="2"/>
        <v>11.092124605414359</v>
      </c>
      <c r="I21" s="171">
        <v>0</v>
      </c>
      <c r="J21" s="171">
        <f t="shared" si="3"/>
        <v>6471.11</v>
      </c>
      <c r="K21" s="171">
        <f t="shared" si="4"/>
        <v>11.092124605414359</v>
      </c>
    </row>
    <row r="22" spans="1:15">
      <c r="A22" s="169">
        <v>5</v>
      </c>
      <c r="B22" s="170" t="s">
        <v>27</v>
      </c>
      <c r="C22" s="171">
        <v>10784.08</v>
      </c>
      <c r="D22" s="171">
        <v>3263.07</v>
      </c>
      <c r="E22" s="171">
        <v>0</v>
      </c>
      <c r="F22" s="171">
        <f t="shared" si="0"/>
        <v>3263.07</v>
      </c>
      <c r="G22" s="171">
        <f t="shared" si="1"/>
        <v>30.258213959837093</v>
      </c>
      <c r="H22" s="171">
        <f t="shared" si="2"/>
        <v>30.258213959837093</v>
      </c>
      <c r="I22" s="171">
        <v>0</v>
      </c>
      <c r="J22" s="171">
        <f t="shared" si="3"/>
        <v>3263.07</v>
      </c>
      <c r="K22" s="171">
        <f t="shared" si="4"/>
        <v>30.258213959837093</v>
      </c>
    </row>
    <row r="23" spans="1:15">
      <c r="A23" s="169">
        <v>6</v>
      </c>
      <c r="B23" s="170" t="s">
        <v>28</v>
      </c>
      <c r="C23" s="171">
        <v>19019.79</v>
      </c>
      <c r="D23" s="171">
        <v>6111.58</v>
      </c>
      <c r="E23" s="171">
        <v>0</v>
      </c>
      <c r="F23" s="171">
        <f t="shared" si="0"/>
        <v>6111.58</v>
      </c>
      <c r="G23" s="171">
        <f t="shared" si="1"/>
        <v>32.132741738999222</v>
      </c>
      <c r="H23" s="171">
        <f t="shared" si="2"/>
        <v>32.132741738999222</v>
      </c>
      <c r="I23" s="171">
        <v>0</v>
      </c>
      <c r="J23" s="171">
        <f t="shared" si="3"/>
        <v>6111.58</v>
      </c>
      <c r="K23" s="171">
        <f t="shared" si="4"/>
        <v>32.132741738999222</v>
      </c>
    </row>
    <row r="24" spans="1:15">
      <c r="A24" s="169">
        <v>7</v>
      </c>
      <c r="B24" s="170" t="s">
        <v>29</v>
      </c>
      <c r="C24" s="171">
        <v>776.47</v>
      </c>
      <c r="D24" s="171">
        <v>2148.1</v>
      </c>
      <c r="E24" s="171">
        <v>0</v>
      </c>
      <c r="F24" s="171">
        <f t="shared" si="0"/>
        <v>2148.1</v>
      </c>
      <c r="G24" s="171">
        <f t="shared" si="1"/>
        <v>276.64945200716062</v>
      </c>
      <c r="H24" s="171">
        <f t="shared" si="2"/>
        <v>276.64945200716062</v>
      </c>
      <c r="I24" s="171">
        <v>0</v>
      </c>
      <c r="J24" s="171">
        <f t="shared" si="3"/>
        <v>2148.1</v>
      </c>
      <c r="K24" s="171">
        <f t="shared" si="4"/>
        <v>276.64945200716062</v>
      </c>
    </row>
    <row r="25" spans="1:15">
      <c r="A25" s="169">
        <v>8</v>
      </c>
      <c r="B25" s="170" t="s">
        <v>30</v>
      </c>
      <c r="C25" s="171">
        <v>5873</v>
      </c>
      <c r="D25" s="171">
        <v>44</v>
      </c>
      <c r="E25" s="171">
        <v>0</v>
      </c>
      <c r="F25" s="171">
        <f t="shared" si="0"/>
        <v>44</v>
      </c>
      <c r="G25" s="171">
        <f t="shared" si="1"/>
        <v>0.74919121403030819</v>
      </c>
      <c r="H25" s="171">
        <f t="shared" si="2"/>
        <v>0.74919121403030819</v>
      </c>
      <c r="I25" s="171">
        <v>0</v>
      </c>
      <c r="J25" s="171">
        <f t="shared" si="3"/>
        <v>44</v>
      </c>
      <c r="K25" s="171">
        <f t="shared" si="4"/>
        <v>0.74919121403030819</v>
      </c>
    </row>
    <row r="26" spans="1:15">
      <c r="A26" s="6" t="s">
        <v>31</v>
      </c>
      <c r="B26" s="46" t="s">
        <v>23</v>
      </c>
      <c r="C26" s="53">
        <f>SUM(C18:C25)</f>
        <v>208008.08</v>
      </c>
      <c r="D26" s="53">
        <f t="shared" ref="D26:E26" si="6">SUM(D18:D25)</f>
        <v>38027.9</v>
      </c>
      <c r="E26" s="53">
        <f t="shared" si="6"/>
        <v>0</v>
      </c>
      <c r="F26" s="53">
        <f t="shared" si="0"/>
        <v>38027.9</v>
      </c>
      <c r="G26" s="53">
        <f t="shared" si="1"/>
        <v>18.281934047946603</v>
      </c>
      <c r="H26" s="53">
        <f t="shared" si="2"/>
        <v>18.281934047946603</v>
      </c>
      <c r="I26" s="53">
        <v>0</v>
      </c>
      <c r="J26" s="53">
        <f t="shared" si="3"/>
        <v>38027.9</v>
      </c>
      <c r="K26" s="53">
        <f t="shared" si="4"/>
        <v>18.281934047946603</v>
      </c>
    </row>
    <row r="27" spans="1:15">
      <c r="A27" s="169">
        <v>1</v>
      </c>
      <c r="B27" s="170" t="s">
        <v>32</v>
      </c>
      <c r="C27" s="171">
        <v>85842.16</v>
      </c>
      <c r="D27" s="171">
        <v>17610.95</v>
      </c>
      <c r="E27" s="171">
        <v>0</v>
      </c>
      <c r="F27" s="171">
        <f t="shared" si="0"/>
        <v>17610.95</v>
      </c>
      <c r="G27" s="171">
        <f t="shared" si="1"/>
        <v>20.51550193983935</v>
      </c>
      <c r="H27" s="171">
        <f t="shared" si="2"/>
        <v>20.51550193983935</v>
      </c>
      <c r="I27" s="171">
        <v>76946.98</v>
      </c>
      <c r="J27" s="171">
        <f t="shared" si="3"/>
        <v>94557.93</v>
      </c>
      <c r="K27" s="171">
        <f t="shared" si="4"/>
        <v>110.15325103655358</v>
      </c>
    </row>
    <row r="28" spans="1:15">
      <c r="A28" s="6" t="s">
        <v>33</v>
      </c>
      <c r="B28" s="46" t="s">
        <v>23</v>
      </c>
      <c r="C28" s="53">
        <f>C27</f>
        <v>85842.16</v>
      </c>
      <c r="D28" s="53">
        <f t="shared" ref="D28:E28" si="7">D27</f>
        <v>17610.95</v>
      </c>
      <c r="E28" s="53">
        <f t="shared" si="7"/>
        <v>0</v>
      </c>
      <c r="F28" s="53">
        <f t="shared" si="0"/>
        <v>17610.95</v>
      </c>
      <c r="G28" s="53">
        <f t="shared" si="1"/>
        <v>20.51550193983935</v>
      </c>
      <c r="H28" s="53">
        <f t="shared" si="2"/>
        <v>20.51550193983935</v>
      </c>
      <c r="I28" s="53">
        <v>76946.98</v>
      </c>
      <c r="J28" s="53">
        <f t="shared" si="3"/>
        <v>94557.93</v>
      </c>
      <c r="K28" s="53">
        <f t="shared" si="4"/>
        <v>110.15325103655358</v>
      </c>
    </row>
    <row r="29" spans="1:15">
      <c r="A29" s="169">
        <v>1</v>
      </c>
      <c r="B29" s="170" t="s">
        <v>34</v>
      </c>
      <c r="C29" s="171">
        <v>39714.82</v>
      </c>
      <c r="D29" s="171">
        <v>33319.01</v>
      </c>
      <c r="E29" s="171">
        <v>0</v>
      </c>
      <c r="F29" s="171">
        <f t="shared" si="0"/>
        <v>33319.01</v>
      </c>
      <c r="G29" s="171">
        <f t="shared" si="1"/>
        <v>83.895659101564618</v>
      </c>
      <c r="H29" s="171">
        <f t="shared" si="2"/>
        <v>83.895659101564618</v>
      </c>
      <c r="I29" s="171">
        <v>12100.6</v>
      </c>
      <c r="J29" s="171">
        <f t="shared" si="3"/>
        <v>45419.61</v>
      </c>
      <c r="K29" s="171">
        <f t="shared" si="4"/>
        <v>114.36438588919704</v>
      </c>
    </row>
    <row r="30" spans="1:15">
      <c r="A30" s="6" t="s">
        <v>127</v>
      </c>
      <c r="B30" s="46" t="s">
        <v>23</v>
      </c>
      <c r="C30" s="53">
        <f>C17+C26+C28+C29</f>
        <v>1834281.7999999998</v>
      </c>
      <c r="D30" s="53">
        <f t="shared" ref="D30:E30" si="8">D17+D26+D28+D29</f>
        <v>496327.86000000004</v>
      </c>
      <c r="E30" s="53">
        <f t="shared" si="8"/>
        <v>2350</v>
      </c>
      <c r="F30" s="53">
        <f t="shared" si="0"/>
        <v>498677.86000000004</v>
      </c>
      <c r="G30" s="53">
        <f t="shared" si="1"/>
        <v>27.058430171416415</v>
      </c>
      <c r="H30" s="53">
        <f t="shared" si="2"/>
        <v>27.186545709606889</v>
      </c>
      <c r="I30" s="53">
        <f>I17+I26+I28+I29</f>
        <v>179180.58</v>
      </c>
      <c r="J30" s="53">
        <f t="shared" si="3"/>
        <v>677858.44000000006</v>
      </c>
      <c r="K30" s="53">
        <f t="shared" si="4"/>
        <v>36.954978237258864</v>
      </c>
    </row>
    <row r="31" spans="1:15">
      <c r="A31" s="6">
        <v>1</v>
      </c>
      <c r="B31" s="46" t="s">
        <v>176</v>
      </c>
      <c r="C31" s="53">
        <v>0</v>
      </c>
      <c r="D31" s="53">
        <v>6493.41</v>
      </c>
      <c r="E31" s="53">
        <v>0</v>
      </c>
      <c r="F31" s="53">
        <f t="shared" si="0"/>
        <v>6493.41</v>
      </c>
      <c r="G31" s="53">
        <v>0</v>
      </c>
      <c r="H31" s="171">
        <v>0</v>
      </c>
      <c r="I31" s="53">
        <v>0</v>
      </c>
      <c r="J31" s="53">
        <f t="shared" si="3"/>
        <v>6493.41</v>
      </c>
      <c r="K31" s="53">
        <v>0</v>
      </c>
    </row>
    <row r="32" spans="1:15">
      <c r="A32" s="6">
        <v>1</v>
      </c>
      <c r="B32" s="46" t="s">
        <v>177</v>
      </c>
      <c r="C32" s="53">
        <v>0</v>
      </c>
      <c r="D32" s="53">
        <v>87096.84</v>
      </c>
      <c r="E32" s="53">
        <v>0</v>
      </c>
      <c r="F32" s="53">
        <f t="shared" si="0"/>
        <v>87096.84</v>
      </c>
      <c r="G32" s="53">
        <v>0</v>
      </c>
      <c r="H32" s="171">
        <v>0</v>
      </c>
      <c r="I32" s="53">
        <v>0</v>
      </c>
      <c r="J32" s="53">
        <f t="shared" si="3"/>
        <v>87096.84</v>
      </c>
      <c r="K32" s="53">
        <v>0</v>
      </c>
    </row>
    <row r="33" spans="1:11">
      <c r="A33" s="6" t="s">
        <v>35</v>
      </c>
      <c r="B33" s="46" t="s">
        <v>23</v>
      </c>
      <c r="C33" s="53">
        <f>C30+C31+C32</f>
        <v>1834281.7999999998</v>
      </c>
      <c r="D33" s="53">
        <f t="shared" ref="D33:E33" si="9">D30+D31+D32</f>
        <v>589918.11</v>
      </c>
      <c r="E33" s="53">
        <f t="shared" si="9"/>
        <v>2350</v>
      </c>
      <c r="F33" s="53">
        <f t="shared" si="0"/>
        <v>592268.11</v>
      </c>
      <c r="G33" s="53">
        <f t="shared" si="1"/>
        <v>32.160713255727671</v>
      </c>
      <c r="H33" s="53">
        <f t="shared" si="2"/>
        <v>32.288828793918142</v>
      </c>
      <c r="I33" s="53">
        <f>I30+I31+I32</f>
        <v>179180.58</v>
      </c>
      <c r="J33" s="53">
        <f t="shared" si="3"/>
        <v>771448.69</v>
      </c>
      <c r="K33" s="53">
        <f t="shared" si="4"/>
        <v>42.05726132157011</v>
      </c>
    </row>
    <row r="35" spans="1:11">
      <c r="J35"/>
      <c r="K35"/>
    </row>
  </sheetData>
  <mergeCells count="3">
    <mergeCell ref="A2:K2"/>
    <mergeCell ref="A3:K3"/>
    <mergeCell ref="A1:K1"/>
  </mergeCells>
  <pageMargins left="0.46" right="0.25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8"/>
  <sheetViews>
    <sheetView zoomScale="84" zoomScaleNormal="84" workbookViewId="0">
      <selection activeCell="A4" sqref="A4:N28"/>
    </sheetView>
  </sheetViews>
  <sheetFormatPr defaultRowHeight="15"/>
  <cols>
    <col min="1" max="1" width="4.5703125" customWidth="1"/>
    <col min="2" max="2" width="20.28515625" customWidth="1"/>
    <col min="3" max="3" width="9.5703125" customWidth="1"/>
    <col min="4" max="4" width="10.7109375" style="54" customWidth="1"/>
    <col min="5" max="5" width="7.85546875" style="54" customWidth="1"/>
    <col min="6" max="6" width="10.5703125" style="54" customWidth="1"/>
    <col min="7" max="7" width="9.7109375" style="54" customWidth="1"/>
    <col min="8" max="8" width="10" style="54" customWidth="1"/>
    <col min="9" max="9" width="8.42578125" style="54" customWidth="1"/>
    <col min="10" max="10" width="9.85546875" customWidth="1"/>
    <col min="11" max="11" width="7.140625" customWidth="1"/>
    <col min="12" max="13" width="6.85546875" customWidth="1"/>
    <col min="14" max="14" width="7" customWidth="1"/>
  </cols>
  <sheetData>
    <row r="1" spans="1:14" ht="30" customHeight="1">
      <c r="A1" s="426">
        <v>15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8"/>
    </row>
    <row r="2" spans="1:14" ht="51" customHeight="1">
      <c r="A2" s="420" t="s">
        <v>128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2"/>
    </row>
    <row r="3" spans="1:14" ht="17.25" customHeight="1">
      <c r="A3" s="423" t="s">
        <v>129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5"/>
    </row>
    <row r="4" spans="1:14" ht="46.5" customHeight="1">
      <c r="A4" s="166" t="s">
        <v>0</v>
      </c>
      <c r="B4" s="166" t="s">
        <v>130</v>
      </c>
      <c r="C4" s="166" t="s">
        <v>131</v>
      </c>
      <c r="D4" s="80" t="s">
        <v>132</v>
      </c>
      <c r="E4" s="80" t="s">
        <v>133</v>
      </c>
      <c r="F4" s="80" t="s">
        <v>134</v>
      </c>
      <c r="G4" s="80" t="s">
        <v>135</v>
      </c>
      <c r="H4" s="80" t="s">
        <v>136</v>
      </c>
      <c r="I4" s="80" t="s">
        <v>137</v>
      </c>
      <c r="J4" s="166" t="s">
        <v>138</v>
      </c>
      <c r="K4" s="166" t="s">
        <v>139</v>
      </c>
      <c r="L4" s="166" t="s">
        <v>140</v>
      </c>
      <c r="M4" s="166" t="s">
        <v>141</v>
      </c>
      <c r="N4" s="166" t="s">
        <v>490</v>
      </c>
    </row>
    <row r="5" spans="1:14">
      <c r="A5" s="6">
        <v>1</v>
      </c>
      <c r="B5" s="6" t="s">
        <v>142</v>
      </c>
      <c r="C5" s="53">
        <v>10374.42</v>
      </c>
      <c r="D5" s="53">
        <v>0</v>
      </c>
      <c r="E5" s="53">
        <v>0</v>
      </c>
      <c r="F5" s="53">
        <f>C5+D5+E5</f>
        <v>10374.42</v>
      </c>
      <c r="G5" s="53">
        <v>1944.07</v>
      </c>
      <c r="H5" s="53">
        <v>0</v>
      </c>
      <c r="I5" s="53">
        <v>0</v>
      </c>
      <c r="J5" s="53">
        <f>G5+H5+I5</f>
        <v>1944.07</v>
      </c>
      <c r="K5" s="53">
        <f>G5/C5*100</f>
        <v>18.73907167822394</v>
      </c>
      <c r="L5" s="53">
        <v>0</v>
      </c>
      <c r="M5" s="53">
        <v>0</v>
      </c>
      <c r="N5" s="53">
        <f>J5/F5*100</f>
        <v>18.73907167822394</v>
      </c>
    </row>
    <row r="6" spans="1:14">
      <c r="A6" s="6">
        <v>2</v>
      </c>
      <c r="B6" s="6" t="s">
        <v>143</v>
      </c>
      <c r="C6" s="53">
        <v>64367.54</v>
      </c>
      <c r="D6" s="53">
        <v>1728.05</v>
      </c>
      <c r="E6" s="53">
        <v>0</v>
      </c>
      <c r="F6" s="53">
        <f t="shared" ref="F6:F28" si="0">C6+D6+E6</f>
        <v>66095.59</v>
      </c>
      <c r="G6" s="53">
        <v>12230.08</v>
      </c>
      <c r="H6" s="53">
        <v>336.44</v>
      </c>
      <c r="I6" s="53">
        <v>0</v>
      </c>
      <c r="J6" s="53">
        <f t="shared" ref="J6:J28" si="1">G6+H6+I6</f>
        <v>12566.52</v>
      </c>
      <c r="K6" s="53">
        <f t="shared" ref="K6:K28" si="2">G6/C6*100</f>
        <v>19.000384355220039</v>
      </c>
      <c r="L6" s="53">
        <f t="shared" ref="L6:L28" si="3">H6/D6*100</f>
        <v>19.469344058331643</v>
      </c>
      <c r="M6" s="53">
        <v>0</v>
      </c>
      <c r="N6" s="53">
        <f t="shared" ref="N6:N28" si="4">J6/F6*100</f>
        <v>19.012645170426651</v>
      </c>
    </row>
    <row r="7" spans="1:14">
      <c r="A7" s="6">
        <v>3</v>
      </c>
      <c r="B7" s="6" t="s">
        <v>144</v>
      </c>
      <c r="C7" s="53">
        <v>7969.24</v>
      </c>
      <c r="D7" s="53">
        <v>753.18</v>
      </c>
      <c r="E7" s="53">
        <v>0</v>
      </c>
      <c r="F7" s="53">
        <f t="shared" si="0"/>
        <v>8722.42</v>
      </c>
      <c r="G7" s="53">
        <v>1549.58</v>
      </c>
      <c r="H7" s="53">
        <v>228.15</v>
      </c>
      <c r="I7" s="53">
        <v>0</v>
      </c>
      <c r="J7" s="53">
        <f t="shared" si="1"/>
        <v>1777.73</v>
      </c>
      <c r="K7" s="53">
        <f t="shared" si="2"/>
        <v>19.444514156933408</v>
      </c>
      <c r="L7" s="53">
        <f t="shared" si="3"/>
        <v>30.291563769616825</v>
      </c>
      <c r="M7" s="53">
        <v>0</v>
      </c>
      <c r="N7" s="53">
        <f t="shared" si="4"/>
        <v>20.38115568844426</v>
      </c>
    </row>
    <row r="8" spans="1:14">
      <c r="A8" s="6">
        <v>4</v>
      </c>
      <c r="B8" s="6" t="s">
        <v>145</v>
      </c>
      <c r="C8" s="53">
        <v>0</v>
      </c>
      <c r="D8" s="53">
        <v>24491.02</v>
      </c>
      <c r="E8" s="53">
        <v>0</v>
      </c>
      <c r="F8" s="53">
        <f t="shared" si="0"/>
        <v>24491.02</v>
      </c>
      <c r="G8" s="53">
        <v>0</v>
      </c>
      <c r="H8" s="53">
        <v>12855.75</v>
      </c>
      <c r="I8" s="53">
        <v>0</v>
      </c>
      <c r="J8" s="53">
        <f t="shared" si="1"/>
        <v>12855.75</v>
      </c>
      <c r="K8" s="53">
        <v>0</v>
      </c>
      <c r="L8" s="53">
        <f t="shared" si="3"/>
        <v>52.491688790421954</v>
      </c>
      <c r="M8" s="53">
        <v>0</v>
      </c>
      <c r="N8" s="53">
        <f t="shared" si="4"/>
        <v>52.491688790421954</v>
      </c>
    </row>
    <row r="9" spans="1:14">
      <c r="A9" s="6">
        <v>5</v>
      </c>
      <c r="B9" s="6" t="s">
        <v>146</v>
      </c>
      <c r="C9" s="53">
        <v>27749.27</v>
      </c>
      <c r="D9" s="53">
        <v>85564.71</v>
      </c>
      <c r="E9" s="53">
        <v>0</v>
      </c>
      <c r="F9" s="53">
        <f t="shared" si="0"/>
        <v>113313.98000000001</v>
      </c>
      <c r="G9" s="53">
        <v>5182.7299999999996</v>
      </c>
      <c r="H9" s="53">
        <v>27978.400000000001</v>
      </c>
      <c r="I9" s="53">
        <v>0</v>
      </c>
      <c r="J9" s="53">
        <f t="shared" si="1"/>
        <v>33161.130000000005</v>
      </c>
      <c r="K9" s="53">
        <f t="shared" si="2"/>
        <v>18.676995827277619</v>
      </c>
      <c r="L9" s="53">
        <f t="shared" si="3"/>
        <v>32.698527231612189</v>
      </c>
      <c r="M9" s="53">
        <v>0</v>
      </c>
      <c r="N9" s="53">
        <f t="shared" si="4"/>
        <v>29.264817986271424</v>
      </c>
    </row>
    <row r="10" spans="1:14">
      <c r="A10" s="6">
        <v>6</v>
      </c>
      <c r="B10" s="6" t="s">
        <v>147</v>
      </c>
      <c r="C10" s="53">
        <v>2422.25</v>
      </c>
      <c r="D10" s="53">
        <v>0</v>
      </c>
      <c r="E10" s="53">
        <v>0</v>
      </c>
      <c r="F10" s="53">
        <f t="shared" si="0"/>
        <v>2422.25</v>
      </c>
      <c r="G10" s="53">
        <v>739.25</v>
      </c>
      <c r="H10" s="53">
        <v>0</v>
      </c>
      <c r="I10" s="53">
        <v>0</v>
      </c>
      <c r="J10" s="53">
        <f t="shared" si="1"/>
        <v>739.25</v>
      </c>
      <c r="K10" s="53">
        <f t="shared" si="2"/>
        <v>30.519145422644232</v>
      </c>
      <c r="L10" s="53">
        <v>0</v>
      </c>
      <c r="M10" s="53">
        <v>0</v>
      </c>
      <c r="N10" s="53">
        <f t="shared" si="4"/>
        <v>30.519145422644232</v>
      </c>
    </row>
    <row r="11" spans="1:14">
      <c r="A11" s="6">
        <v>7</v>
      </c>
      <c r="B11" s="6" t="s">
        <v>148</v>
      </c>
      <c r="C11" s="53">
        <v>6046.25</v>
      </c>
      <c r="D11" s="53">
        <v>0</v>
      </c>
      <c r="E11" s="53">
        <v>0</v>
      </c>
      <c r="F11" s="53">
        <f t="shared" si="0"/>
        <v>6046.25</v>
      </c>
      <c r="G11" s="53">
        <v>1768.27</v>
      </c>
      <c r="H11" s="53">
        <v>0</v>
      </c>
      <c r="I11" s="53">
        <v>0</v>
      </c>
      <c r="J11" s="53">
        <f t="shared" si="1"/>
        <v>1768.27</v>
      </c>
      <c r="K11" s="53">
        <f t="shared" si="2"/>
        <v>29.245730824891464</v>
      </c>
      <c r="L11" s="53">
        <v>0</v>
      </c>
      <c r="M11" s="53">
        <v>0</v>
      </c>
      <c r="N11" s="53">
        <f t="shared" si="4"/>
        <v>29.245730824891464</v>
      </c>
    </row>
    <row r="12" spans="1:14">
      <c r="A12" s="6">
        <v>8</v>
      </c>
      <c r="B12" s="6" t="s">
        <v>149</v>
      </c>
      <c r="C12" s="53">
        <v>7328.85</v>
      </c>
      <c r="D12" s="53">
        <v>2072.0100000000002</v>
      </c>
      <c r="E12" s="53">
        <v>0</v>
      </c>
      <c r="F12" s="53">
        <f t="shared" si="0"/>
        <v>9400.86</v>
      </c>
      <c r="G12" s="53">
        <v>2141.39</v>
      </c>
      <c r="H12" s="53">
        <v>1217.55</v>
      </c>
      <c r="I12" s="53">
        <v>0</v>
      </c>
      <c r="J12" s="53">
        <f t="shared" si="1"/>
        <v>3358.9399999999996</v>
      </c>
      <c r="K12" s="53">
        <f t="shared" si="2"/>
        <v>29.218635938789848</v>
      </c>
      <c r="L12" s="53">
        <f t="shared" si="3"/>
        <v>58.761782037731471</v>
      </c>
      <c r="M12" s="53">
        <v>0</v>
      </c>
      <c r="N12" s="53">
        <f t="shared" si="4"/>
        <v>35.730135328044447</v>
      </c>
    </row>
    <row r="13" spans="1:14">
      <c r="A13" s="6">
        <v>9</v>
      </c>
      <c r="B13" s="6" t="s">
        <v>150</v>
      </c>
      <c r="C13" s="53">
        <v>5245.38</v>
      </c>
      <c r="D13" s="53">
        <v>37650.1</v>
      </c>
      <c r="E13" s="53">
        <v>0</v>
      </c>
      <c r="F13" s="53">
        <f t="shared" si="0"/>
        <v>42895.479999999996</v>
      </c>
      <c r="G13" s="53">
        <v>2187.69</v>
      </c>
      <c r="H13" s="53">
        <v>9342.18</v>
      </c>
      <c r="I13" s="53">
        <v>0</v>
      </c>
      <c r="J13" s="53">
        <f t="shared" si="1"/>
        <v>11529.87</v>
      </c>
      <c r="K13" s="53">
        <f t="shared" si="2"/>
        <v>41.70698786360569</v>
      </c>
      <c r="L13" s="53">
        <f t="shared" si="3"/>
        <v>24.813161186822878</v>
      </c>
      <c r="M13" s="53">
        <v>0</v>
      </c>
      <c r="N13" s="53">
        <f t="shared" si="4"/>
        <v>26.878985851189917</v>
      </c>
    </row>
    <row r="14" spans="1:14">
      <c r="A14" s="6">
        <v>10</v>
      </c>
      <c r="B14" s="6" t="s">
        <v>151</v>
      </c>
      <c r="C14" s="53">
        <v>13138.09</v>
      </c>
      <c r="D14" s="53">
        <v>0</v>
      </c>
      <c r="E14" s="53">
        <v>0</v>
      </c>
      <c r="F14" s="53">
        <f t="shared" si="0"/>
        <v>13138.09</v>
      </c>
      <c r="G14" s="53">
        <v>4729</v>
      </c>
      <c r="H14" s="53">
        <v>0</v>
      </c>
      <c r="I14" s="53">
        <v>0</v>
      </c>
      <c r="J14" s="53">
        <f t="shared" si="1"/>
        <v>4729</v>
      </c>
      <c r="K14" s="53">
        <f t="shared" si="2"/>
        <v>35.99457759841804</v>
      </c>
      <c r="L14" s="53">
        <v>0</v>
      </c>
      <c r="M14" s="53">
        <v>0</v>
      </c>
      <c r="N14" s="53">
        <f t="shared" si="4"/>
        <v>35.99457759841804</v>
      </c>
    </row>
    <row r="15" spans="1:14" ht="17.25" customHeight="1">
      <c r="A15" s="6">
        <v>11</v>
      </c>
      <c r="B15" s="6" t="s">
        <v>152</v>
      </c>
      <c r="C15" s="53">
        <v>1989.3</v>
      </c>
      <c r="D15" s="53">
        <v>42073.65</v>
      </c>
      <c r="E15" s="53">
        <v>0</v>
      </c>
      <c r="F15" s="53">
        <f t="shared" si="0"/>
        <v>44062.950000000004</v>
      </c>
      <c r="G15" s="53">
        <v>420.37</v>
      </c>
      <c r="H15" s="53">
        <v>8097.37</v>
      </c>
      <c r="I15" s="53">
        <v>0</v>
      </c>
      <c r="J15" s="53">
        <f t="shared" si="1"/>
        <v>8517.74</v>
      </c>
      <c r="K15" s="53">
        <f t="shared" si="2"/>
        <v>21.131553812899011</v>
      </c>
      <c r="L15" s="53">
        <f t="shared" si="3"/>
        <v>19.245703664882889</v>
      </c>
      <c r="M15" s="53">
        <v>0</v>
      </c>
      <c r="N15" s="53">
        <f t="shared" si="4"/>
        <v>19.330843713369166</v>
      </c>
    </row>
    <row r="16" spans="1:14" s="55" customFormat="1">
      <c r="A16" s="6">
        <v>12</v>
      </c>
      <c r="B16" s="174" t="s">
        <v>153</v>
      </c>
      <c r="C16" s="175">
        <v>14500.12</v>
      </c>
      <c r="D16" s="175">
        <v>50732.17</v>
      </c>
      <c r="E16" s="175">
        <v>0</v>
      </c>
      <c r="F16" s="175">
        <f t="shared" si="0"/>
        <v>65232.29</v>
      </c>
      <c r="G16" s="175">
        <v>4584.9799999999996</v>
      </c>
      <c r="H16" s="175">
        <v>18495.75</v>
      </c>
      <c r="I16" s="175">
        <v>0</v>
      </c>
      <c r="J16" s="175">
        <f t="shared" si="1"/>
        <v>23080.73</v>
      </c>
      <c r="K16" s="53">
        <f t="shared" si="2"/>
        <v>31.620290038978982</v>
      </c>
      <c r="L16" s="53">
        <f t="shared" si="3"/>
        <v>36.457636249346322</v>
      </c>
      <c r="M16" s="53">
        <v>0</v>
      </c>
      <c r="N16" s="175">
        <f t="shared" si="4"/>
        <v>35.382369682253987</v>
      </c>
    </row>
    <row r="17" spans="1:14">
      <c r="A17" s="6">
        <v>13</v>
      </c>
      <c r="B17" s="6" t="s">
        <v>154</v>
      </c>
      <c r="C17" s="53">
        <v>22185.879999999997</v>
      </c>
      <c r="D17" s="53">
        <v>22727.41</v>
      </c>
      <c r="E17" s="53">
        <v>0</v>
      </c>
      <c r="F17" s="53">
        <f t="shared" si="0"/>
        <v>44913.289999999994</v>
      </c>
      <c r="G17" s="53">
        <v>6482.3</v>
      </c>
      <c r="H17" s="53">
        <v>5869.23</v>
      </c>
      <c r="I17" s="53">
        <v>0</v>
      </c>
      <c r="J17" s="53">
        <f t="shared" si="1"/>
        <v>12351.529999999999</v>
      </c>
      <c r="K17" s="53">
        <f t="shared" si="2"/>
        <v>29.218133335256486</v>
      </c>
      <c r="L17" s="53">
        <f t="shared" si="3"/>
        <v>25.824456020285634</v>
      </c>
      <c r="M17" s="53">
        <v>0</v>
      </c>
      <c r="N17" s="53">
        <f t="shared" si="4"/>
        <v>27.50083549880225</v>
      </c>
    </row>
    <row r="18" spans="1:14">
      <c r="A18" s="6">
        <v>14</v>
      </c>
      <c r="B18" s="6" t="s">
        <v>155</v>
      </c>
      <c r="C18" s="53">
        <v>2159.0100000000002</v>
      </c>
      <c r="D18" s="53">
        <v>0</v>
      </c>
      <c r="E18" s="53">
        <v>0</v>
      </c>
      <c r="F18" s="53">
        <f t="shared" si="0"/>
        <v>2159.0100000000002</v>
      </c>
      <c r="G18" s="53">
        <v>1651.72</v>
      </c>
      <c r="H18" s="53">
        <v>0</v>
      </c>
      <c r="I18" s="53">
        <v>0</v>
      </c>
      <c r="J18" s="53">
        <f t="shared" si="1"/>
        <v>1651.72</v>
      </c>
      <c r="K18" s="53">
        <f t="shared" si="2"/>
        <v>76.503582660571283</v>
      </c>
      <c r="L18" s="53">
        <v>0</v>
      </c>
      <c r="M18" s="53">
        <v>0</v>
      </c>
      <c r="N18" s="53">
        <f t="shared" si="4"/>
        <v>76.503582660571283</v>
      </c>
    </row>
    <row r="19" spans="1:14">
      <c r="A19" s="6">
        <v>15</v>
      </c>
      <c r="B19" s="6" t="s">
        <v>156</v>
      </c>
      <c r="C19" s="53">
        <v>79599.56</v>
      </c>
      <c r="D19" s="53">
        <v>832582.68</v>
      </c>
      <c r="E19" s="53">
        <v>6356.25</v>
      </c>
      <c r="F19" s="53">
        <f t="shared" si="0"/>
        <v>918538.49</v>
      </c>
      <c r="G19" s="53">
        <v>23604.75</v>
      </c>
      <c r="H19" s="53">
        <v>315070.90999999997</v>
      </c>
      <c r="I19" s="53">
        <v>22738.06</v>
      </c>
      <c r="J19" s="53">
        <f t="shared" si="1"/>
        <v>361413.72</v>
      </c>
      <c r="K19" s="53">
        <f t="shared" si="2"/>
        <v>29.654372461355315</v>
      </c>
      <c r="L19" s="53">
        <f t="shared" si="3"/>
        <v>37.842597206081678</v>
      </c>
      <c r="M19" s="53">
        <f t="shared" ref="M19:M28" si="5">I19/E19*100</f>
        <v>357.72759095378569</v>
      </c>
      <c r="N19" s="53">
        <f t="shared" si="4"/>
        <v>39.346605932648501</v>
      </c>
    </row>
    <row r="20" spans="1:14">
      <c r="A20" s="6">
        <v>16</v>
      </c>
      <c r="B20" s="6" t="s">
        <v>157</v>
      </c>
      <c r="C20" s="53">
        <v>0</v>
      </c>
      <c r="D20" s="53">
        <v>0</v>
      </c>
      <c r="E20" s="53">
        <v>1016.68</v>
      </c>
      <c r="F20" s="53">
        <f t="shared" si="0"/>
        <v>1016.68</v>
      </c>
      <c r="G20" s="53">
        <v>0</v>
      </c>
      <c r="H20" s="53">
        <v>0</v>
      </c>
      <c r="I20" s="53">
        <v>275.12</v>
      </c>
      <c r="J20" s="53">
        <f t="shared" si="1"/>
        <v>275.12</v>
      </c>
      <c r="K20" s="53">
        <v>0</v>
      </c>
      <c r="L20" s="53">
        <v>0</v>
      </c>
      <c r="M20" s="53">
        <f t="shared" si="5"/>
        <v>27.060628713066059</v>
      </c>
      <c r="N20" s="53">
        <f t="shared" si="4"/>
        <v>27.060628713066059</v>
      </c>
    </row>
    <row r="21" spans="1:14">
      <c r="A21" s="6">
        <v>17</v>
      </c>
      <c r="B21" s="6" t="s">
        <v>158</v>
      </c>
      <c r="C21" s="53">
        <v>10930.73</v>
      </c>
      <c r="D21" s="53">
        <v>0</v>
      </c>
      <c r="E21" s="53">
        <v>0</v>
      </c>
      <c r="F21" s="53">
        <f t="shared" si="0"/>
        <v>10930.73</v>
      </c>
      <c r="G21" s="53">
        <v>1465.26</v>
      </c>
      <c r="H21" s="53">
        <v>0</v>
      </c>
      <c r="I21" s="53">
        <v>0</v>
      </c>
      <c r="J21" s="53">
        <f t="shared" si="1"/>
        <v>1465.26</v>
      </c>
      <c r="K21" s="53">
        <f t="shared" si="2"/>
        <v>13.404960144473424</v>
      </c>
      <c r="L21" s="53">
        <v>0</v>
      </c>
      <c r="M21" s="53">
        <v>0</v>
      </c>
      <c r="N21" s="53">
        <f t="shared" si="4"/>
        <v>13.404960144473424</v>
      </c>
    </row>
    <row r="22" spans="1:14">
      <c r="A22" s="6">
        <v>18</v>
      </c>
      <c r="B22" s="6" t="s">
        <v>159</v>
      </c>
      <c r="C22" s="53">
        <v>100586.26999999999</v>
      </c>
      <c r="D22" s="53">
        <v>34270.660000000003</v>
      </c>
      <c r="E22" s="53">
        <v>0</v>
      </c>
      <c r="F22" s="53">
        <f t="shared" si="0"/>
        <v>134856.93</v>
      </c>
      <c r="G22" s="53">
        <v>6953.09</v>
      </c>
      <c r="H22" s="53">
        <v>4135.01</v>
      </c>
      <c r="I22" s="53">
        <v>0</v>
      </c>
      <c r="J22" s="53">
        <f t="shared" si="1"/>
        <v>11088.1</v>
      </c>
      <c r="K22" s="53">
        <f t="shared" si="2"/>
        <v>6.9125637127214281</v>
      </c>
      <c r="L22" s="53">
        <f t="shared" si="3"/>
        <v>12.065743700296405</v>
      </c>
      <c r="M22" s="53">
        <v>0</v>
      </c>
      <c r="N22" s="53">
        <f t="shared" si="4"/>
        <v>8.2221210285596751</v>
      </c>
    </row>
    <row r="23" spans="1:14">
      <c r="A23" s="6">
        <v>19</v>
      </c>
      <c r="B23" s="6" t="s">
        <v>160</v>
      </c>
      <c r="C23" s="53">
        <v>34324.310000000005</v>
      </c>
      <c r="D23" s="53">
        <v>1953.83</v>
      </c>
      <c r="E23" s="53">
        <v>0</v>
      </c>
      <c r="F23" s="53">
        <f t="shared" si="0"/>
        <v>36278.140000000007</v>
      </c>
      <c r="G23" s="53">
        <v>10369.200000000001</v>
      </c>
      <c r="H23" s="53">
        <v>1051.52</v>
      </c>
      <c r="I23" s="53">
        <v>0</v>
      </c>
      <c r="J23" s="53">
        <f t="shared" si="1"/>
        <v>11420.720000000001</v>
      </c>
      <c r="K23" s="53">
        <f t="shared" si="2"/>
        <v>30.209492922071846</v>
      </c>
      <c r="L23" s="53">
        <f t="shared" si="3"/>
        <v>53.818397711162177</v>
      </c>
      <c r="M23" s="53">
        <v>0</v>
      </c>
      <c r="N23" s="53">
        <f t="shared" si="4"/>
        <v>31.480996545026834</v>
      </c>
    </row>
    <row r="24" spans="1:14">
      <c r="A24" s="6">
        <v>20</v>
      </c>
      <c r="B24" s="6" t="s">
        <v>161</v>
      </c>
      <c r="C24" s="53">
        <v>28487.73</v>
      </c>
      <c r="D24" s="53">
        <v>1693.57</v>
      </c>
      <c r="E24" s="53">
        <v>0</v>
      </c>
      <c r="F24" s="53">
        <f t="shared" si="0"/>
        <v>30181.3</v>
      </c>
      <c r="G24" s="53">
        <v>4330.58</v>
      </c>
      <c r="H24" s="53">
        <v>579.64</v>
      </c>
      <c r="I24" s="53">
        <v>0</v>
      </c>
      <c r="J24" s="53">
        <f t="shared" si="1"/>
        <v>4910.22</v>
      </c>
      <c r="K24" s="53">
        <f t="shared" si="2"/>
        <v>15.201562216434935</v>
      </c>
      <c r="L24" s="53">
        <f t="shared" si="3"/>
        <v>34.225925116765175</v>
      </c>
      <c r="M24" s="53">
        <v>0</v>
      </c>
      <c r="N24" s="53">
        <f t="shared" si="4"/>
        <v>16.269080523370434</v>
      </c>
    </row>
    <row r="25" spans="1:14">
      <c r="A25" s="6">
        <v>21</v>
      </c>
      <c r="B25" s="6" t="s">
        <v>162</v>
      </c>
      <c r="C25" s="53">
        <v>14806.27</v>
      </c>
      <c r="D25" s="53">
        <v>29709.22</v>
      </c>
      <c r="E25" s="53">
        <v>0</v>
      </c>
      <c r="F25" s="53">
        <f t="shared" si="0"/>
        <v>44515.490000000005</v>
      </c>
      <c r="G25" s="53">
        <v>2104.4499999999998</v>
      </c>
      <c r="H25" s="53">
        <v>15969.1</v>
      </c>
      <c r="I25" s="53">
        <v>0</v>
      </c>
      <c r="J25" s="53">
        <f t="shared" si="1"/>
        <v>18073.55</v>
      </c>
      <c r="K25" s="53">
        <f t="shared" si="2"/>
        <v>14.213235338812542</v>
      </c>
      <c r="L25" s="53">
        <f t="shared" si="3"/>
        <v>53.751327029117554</v>
      </c>
      <c r="M25" s="53">
        <v>0</v>
      </c>
      <c r="N25" s="53">
        <f t="shared" si="4"/>
        <v>40.600586447548928</v>
      </c>
    </row>
    <row r="26" spans="1:14">
      <c r="A26" s="6">
        <v>22</v>
      </c>
      <c r="B26" s="6" t="s">
        <v>163</v>
      </c>
      <c r="C26" s="176">
        <v>95094.13</v>
      </c>
      <c r="D26" s="176">
        <v>319.87</v>
      </c>
      <c r="E26" s="176">
        <v>0</v>
      </c>
      <c r="F26" s="176">
        <f t="shared" si="0"/>
        <v>95414</v>
      </c>
      <c r="G26" s="176">
        <v>17901.57</v>
      </c>
      <c r="H26" s="176">
        <v>1083.47</v>
      </c>
      <c r="I26" s="176">
        <v>0</v>
      </c>
      <c r="J26" s="176">
        <f t="shared" si="1"/>
        <v>18985.04</v>
      </c>
      <c r="K26" s="176">
        <f t="shared" si="2"/>
        <v>18.825105187880681</v>
      </c>
      <c r="L26" s="176">
        <f t="shared" si="3"/>
        <v>338.7219808047019</v>
      </c>
      <c r="M26" s="176">
        <v>0</v>
      </c>
      <c r="N26" s="176">
        <f t="shared" si="4"/>
        <v>19.897541241327268</v>
      </c>
    </row>
    <row r="27" spans="1:14">
      <c r="A27" s="6">
        <v>23</v>
      </c>
      <c r="B27" s="177" t="s">
        <v>164</v>
      </c>
      <c r="C27" s="14">
        <v>48996.22</v>
      </c>
      <c r="D27" s="66">
        <v>60285.919999999998</v>
      </c>
      <c r="E27" s="66">
        <v>0</v>
      </c>
      <c r="F27" s="66">
        <v>109282.14</v>
      </c>
      <c r="G27" s="66">
        <v>12037</v>
      </c>
      <c r="H27" s="66">
        <v>20217.129999999997</v>
      </c>
      <c r="I27" s="66">
        <v>0</v>
      </c>
      <c r="J27" s="14">
        <v>32254.13</v>
      </c>
      <c r="K27" s="178">
        <f t="shared" si="2"/>
        <v>24.567201306549773</v>
      </c>
      <c r="L27" s="178">
        <f t="shared" si="3"/>
        <v>33.535409263058433</v>
      </c>
      <c r="M27" s="178">
        <v>0</v>
      </c>
      <c r="N27" s="178">
        <f t="shared" si="4"/>
        <v>29.514548305880538</v>
      </c>
    </row>
    <row r="28" spans="1:14" s="21" customFormat="1">
      <c r="A28" s="429" t="s">
        <v>178</v>
      </c>
      <c r="B28" s="430"/>
      <c r="C28" s="156">
        <f>SUM(C5:C27)</f>
        <v>598300.82000000007</v>
      </c>
      <c r="D28" s="156">
        <f t="shared" ref="D28:E28" si="6">SUM(D5:D27)</f>
        <v>1228608.05</v>
      </c>
      <c r="E28" s="156">
        <f t="shared" si="6"/>
        <v>7372.93</v>
      </c>
      <c r="F28" s="156">
        <f t="shared" si="0"/>
        <v>1834281.8</v>
      </c>
      <c r="G28" s="156">
        <v>124377.33</v>
      </c>
      <c r="H28" s="156">
        <v>442527.6</v>
      </c>
      <c r="I28" s="156">
        <v>23013.18</v>
      </c>
      <c r="J28" s="156">
        <f t="shared" si="1"/>
        <v>589918.11</v>
      </c>
      <c r="K28" s="156">
        <f t="shared" si="2"/>
        <v>20.78842713269221</v>
      </c>
      <c r="L28" s="156">
        <f t="shared" si="3"/>
        <v>36.018614724199466</v>
      </c>
      <c r="M28" s="156">
        <f t="shared" si="5"/>
        <v>312.13072686164116</v>
      </c>
      <c r="N28" s="156">
        <f t="shared" si="4"/>
        <v>32.160713255727664</v>
      </c>
    </row>
  </sheetData>
  <mergeCells count="4">
    <mergeCell ref="A2:N2"/>
    <mergeCell ref="A3:N3"/>
    <mergeCell ref="A1:N1"/>
    <mergeCell ref="A28:B28"/>
  </mergeCells>
  <printOptions gridLines="1"/>
  <pageMargins left="0.28999999999999998" right="0.25" top="1.46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Contents</vt:lpstr>
      <vt:lpstr>Pouplaion Pattern</vt:lpstr>
      <vt:lpstr>Econonic Indi</vt:lpstr>
      <vt:lpstr>Abbreviation</vt:lpstr>
      <vt:lpstr>State achievement</vt:lpstr>
      <vt:lpstr>Branch Network</vt:lpstr>
      <vt:lpstr>Banking Profile</vt:lpstr>
      <vt:lpstr>Bankwise Business CDR</vt:lpstr>
      <vt:lpstr>Districtwise CDR</vt:lpstr>
      <vt:lpstr>Seg of Adv</vt:lpstr>
      <vt:lpstr>ACP OS</vt:lpstr>
      <vt:lpstr>ACP AGRI OS</vt:lpstr>
      <vt:lpstr>MSME OS</vt:lpstr>
      <vt:lpstr>OPS OS</vt:lpstr>
      <vt:lpstr>ACP Target</vt:lpstr>
      <vt:lpstr>ACP Achievement</vt:lpstr>
      <vt:lpstr>ACP Agri Dis</vt:lpstr>
      <vt:lpstr>ACP MSME Dis</vt:lpstr>
      <vt:lpstr>OPS Dis</vt:lpstr>
      <vt:lpstr>NPA Agri</vt:lpstr>
      <vt:lpstr>NPA MSME</vt:lpstr>
      <vt:lpstr>NPA OPS</vt:lpstr>
      <vt:lpstr>Investment Cr OS</vt:lpstr>
      <vt:lpstr>Investment Cr Dis</vt:lpstr>
      <vt:lpstr>KCC</vt:lpstr>
      <vt:lpstr>FI &amp; KCC</vt:lpstr>
      <vt:lpstr>PMEGP</vt:lpstr>
      <vt:lpstr>Mudra OS</vt:lpstr>
      <vt:lpstr>Mudra Dis</vt:lpstr>
      <vt:lpstr>SUI</vt:lpstr>
      <vt:lpstr>JLGS</vt:lpstr>
      <vt:lpstr>SHG</vt:lpstr>
      <vt:lpstr>NRLM</vt:lpstr>
      <vt:lpstr>NULM</vt:lpstr>
      <vt:lpstr>PMAY</vt:lpstr>
      <vt:lpstr>Reco Govt Sponsored Scheme</vt:lpstr>
      <vt:lpstr>Education</vt:lpstr>
      <vt:lpstr>Weaker</vt:lpstr>
      <vt:lpstr>Min OS</vt:lpstr>
      <vt:lpstr>Minority Dis</vt:lpstr>
      <vt:lpstr>SCST</vt:lpstr>
      <vt:lpstr>Women</vt:lpstr>
      <vt:lpstr>PMJDY</vt:lpstr>
      <vt:lpstr>SSS</vt:lpstr>
      <vt:lpstr>Digitization</vt:lpstr>
      <vt:lpstr>Aadhaar Seeding</vt:lpstr>
      <vt:lpstr>Block Details</vt:lpstr>
      <vt:lpstr>FLC</vt:lpstr>
      <vt:lpstr>DCC</vt:lpstr>
      <vt:lpstr>Atma Nirbhar</vt:lpstr>
      <vt:lpstr>Unbanked</vt:lpstr>
      <vt:lpstr>Unbanked 2</vt:lpstr>
      <vt:lpstr>Agri Target</vt:lpstr>
      <vt:lpstr>MSME Target</vt:lpstr>
      <vt:lpstr>OPS Target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5838088</dc:creator>
  <cp:lastModifiedBy>Lead Bank</cp:lastModifiedBy>
  <cp:lastPrinted>2021-01-21T08:20:10Z</cp:lastPrinted>
  <dcterms:created xsi:type="dcterms:W3CDTF">2020-11-18T11:46:34Z</dcterms:created>
  <dcterms:modified xsi:type="dcterms:W3CDTF">2021-03-03T11:53:34Z</dcterms:modified>
</cp:coreProperties>
</file>